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V:\EnWG\3 BNA Strom\1 Anreizregulierung\2025\Erlösobergrenze 2026\vorläufig 15.10\"/>
    </mc:Choice>
  </mc:AlternateContent>
  <xr:revisionPtr revIDLastSave="0" documentId="13_ncr:1_{6D15C951-26C2-4B9D-8E45-99F4466D8AA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mepage" sheetId="7" r:id="rId1"/>
    <sheet name="PRICAT" sheetId="8" r:id="rId2"/>
    <sheet name="Schleupen" sheetId="10" r:id="rId3"/>
  </sheets>
  <definedNames>
    <definedName name="_xlnm.Print_Area" localSheetId="0">Homepage!$A$1:$M$158</definedName>
    <definedName name="_xlnm.Print_Area" localSheetId="1">PRICAT!$A$1:$L$166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4" i="10" l="1"/>
  <c r="K26" i="7" l="1"/>
  <c r="B16" i="8" l="1"/>
  <c r="L25" i="8" l="1"/>
  <c r="H208" i="10" s="1"/>
  <c r="L24" i="8"/>
  <c r="H207" i="10" s="1"/>
  <c r="B22" i="8"/>
  <c r="B25" i="8"/>
  <c r="B24" i="8"/>
  <c r="A25" i="8"/>
  <c r="A24" i="8"/>
  <c r="A22" i="8"/>
  <c r="L31" i="8" l="1"/>
  <c r="H204" i="10" l="1"/>
  <c r="H221" i="10"/>
  <c r="H205" i="10"/>
  <c r="K22" i="7"/>
  <c r="L144" i="8"/>
  <c r="L143" i="8"/>
  <c r="H88" i="10" s="1"/>
  <c r="L142" i="8"/>
  <c r="H86" i="10" s="1"/>
  <c r="L141" i="8"/>
  <c r="H122" i="10" s="1"/>
  <c r="L130" i="8"/>
  <c r="L126" i="8"/>
  <c r="L122" i="8"/>
  <c r="L107" i="8"/>
  <c r="L102" i="8"/>
  <c r="H87" i="10" s="1"/>
  <c r="L101" i="8"/>
  <c r="H85" i="10" s="1"/>
  <c r="H54" i="8"/>
  <c r="H28" i="10" s="1"/>
  <c r="H53" i="8"/>
  <c r="H24" i="10" s="1"/>
  <c r="H52" i="8"/>
  <c r="H20" i="10" s="1"/>
  <c r="H43" i="8"/>
  <c r="H26" i="10" s="1"/>
  <c r="H42" i="8"/>
  <c r="H22" i="10" s="1"/>
  <c r="H41" i="8"/>
  <c r="H18" i="10" s="1"/>
  <c r="L27" i="8"/>
  <c r="A83" i="7"/>
  <c r="A84" i="7"/>
  <c r="A85" i="7"/>
  <c r="A86" i="7"/>
  <c r="A87" i="7"/>
  <c r="A88" i="7"/>
  <c r="K21" i="7"/>
  <c r="H155" i="10" l="1"/>
  <c r="H156" i="10"/>
  <c r="H30" i="10"/>
  <c r="H157" i="10"/>
  <c r="H90" i="10"/>
  <c r="H96" i="10"/>
  <c r="H97" i="10"/>
  <c r="H95" i="10"/>
  <c r="H94" i="10"/>
  <c r="H93" i="10"/>
  <c r="H91" i="10"/>
  <c r="H92" i="10"/>
  <c r="H98" i="10"/>
  <c r="H104" i="10"/>
  <c r="H101" i="10"/>
  <c r="H103" i="10"/>
  <c r="H102" i="10"/>
  <c r="H105" i="10"/>
  <c r="H100" i="10"/>
  <c r="H99" i="10"/>
  <c r="H106" i="10"/>
  <c r="H113" i="10"/>
  <c r="H112" i="10"/>
  <c r="H107" i="10"/>
  <c r="H111" i="10"/>
  <c r="H110" i="10"/>
  <c r="H109" i="10"/>
  <c r="H108" i="10"/>
  <c r="H114" i="10"/>
  <c r="H120" i="10"/>
  <c r="H119" i="10"/>
  <c r="H115" i="10"/>
  <c r="H118" i="10"/>
  <c r="H117" i="10"/>
  <c r="H121" i="10"/>
  <c r="H116" i="10"/>
  <c r="A156" i="8"/>
  <c r="A158" i="8"/>
  <c r="A159" i="8"/>
  <c r="A161" i="8"/>
  <c r="A153" i="8"/>
  <c r="A151" i="8"/>
  <c r="A150" i="8"/>
  <c r="A105" i="8"/>
  <c r="A102" i="8"/>
  <c r="A101" i="8"/>
  <c r="A98" i="8"/>
  <c r="A96" i="8"/>
  <c r="A88" i="8"/>
  <c r="A84" i="8"/>
  <c r="A85" i="8"/>
  <c r="A86" i="8"/>
  <c r="A83" i="8"/>
  <c r="A79" i="8"/>
  <c r="A80" i="8"/>
  <c r="A78" i="8"/>
  <c r="A75" i="8"/>
  <c r="A73" i="8"/>
  <c r="A72" i="8"/>
  <c r="A58" i="8"/>
  <c r="A57" i="8"/>
  <c r="A53" i="8"/>
  <c r="A54" i="8"/>
  <c r="A52" i="8"/>
  <c r="A50" i="8"/>
  <c r="A46" i="8"/>
  <c r="A42" i="8"/>
  <c r="A43" i="8"/>
  <c r="A41" i="8"/>
  <c r="A39" i="8"/>
  <c r="A36" i="8"/>
  <c r="A34" i="8"/>
  <c r="A27" i="8"/>
  <c r="A12" i="8"/>
  <c r="A8" i="8"/>
  <c r="A4" i="8"/>
  <c r="A3" i="8"/>
  <c r="A2" i="8"/>
  <c r="L54" i="8" l="1"/>
  <c r="H29" i="10" s="1"/>
  <c r="L53" i="8"/>
  <c r="H25" i="10" s="1"/>
  <c r="L52" i="8"/>
  <c r="H21" i="10" s="1"/>
  <c r="L43" i="8"/>
  <c r="H27" i="10" s="1"/>
  <c r="L42" i="8"/>
  <c r="H23" i="10" s="1"/>
  <c r="L41" i="8"/>
  <c r="H19" i="10" s="1"/>
  <c r="L12" i="8"/>
  <c r="H158" i="10" l="1"/>
  <c r="H31" i="10"/>
  <c r="H35" i="10"/>
  <c r="L22" i="8"/>
  <c r="H206" i="10" s="1"/>
  <c r="F80" i="8"/>
  <c r="F79" i="8"/>
  <c r="F78" i="8"/>
  <c r="A166" i="8"/>
  <c r="A94" i="8"/>
  <c r="A93" i="8"/>
  <c r="A92" i="8"/>
  <c r="A91" i="8"/>
  <c r="A90" i="8"/>
  <c r="L16" i="8" l="1"/>
  <c r="H37" i="10" l="1"/>
  <c r="H32" i="10"/>
  <c r="H33" i="10"/>
  <c r="H38" i="10"/>
  <c r="A82" i="7"/>
  <c r="A81" i="7"/>
  <c r="A158" i="7" l="1"/>
</calcChain>
</file>

<file path=xl/sharedStrings.xml><?xml version="1.0" encoding="utf-8"?>
<sst xmlns="http://schemas.openxmlformats.org/spreadsheetml/2006/main" count="2179" uniqueCount="500">
  <si>
    <t>netto</t>
  </si>
  <si>
    <t>Arbeitspreis</t>
  </si>
  <si>
    <t>Jahresbenutzungsdauer kleiner 2500 Vollbenutzungsstunden</t>
  </si>
  <si>
    <t>Leistungspreis</t>
  </si>
  <si>
    <t>Entnahmestelle</t>
  </si>
  <si>
    <t>Euro/kWa</t>
  </si>
  <si>
    <t>Euro/Jahr</t>
  </si>
  <si>
    <t>Mittelspannungsnetz (M)</t>
  </si>
  <si>
    <t>Niederspannung (N)</t>
  </si>
  <si>
    <t>Umspannung zur Niederspannung (M/N)</t>
  </si>
  <si>
    <t>Seite 2 von 2</t>
  </si>
  <si>
    <t>Seite 1 von 2</t>
  </si>
  <si>
    <t>Jahresbenutzungsdauer gleich/größer 2500 Vollbenutzungsstunden</t>
  </si>
  <si>
    <t>geänderten Gesetzen entstehen, zusätzlich und - sofern zutreffend - auch rückwirkend im Zuge der Netznutzung zu berechnen.</t>
  </si>
  <si>
    <t>Niederspannung - Doppeltarfizähler</t>
  </si>
  <si>
    <t>Niederspannung - Eintarifzähler</t>
  </si>
  <si>
    <t>Telekommunikationseinrichtungen Mittelspannung:</t>
  </si>
  <si>
    <t>Telekommunikationseinrichtungen Niederspannung:</t>
  </si>
  <si>
    <t>Handauslesung:</t>
  </si>
  <si>
    <t>Netzbetreiber verschuldet ist, wird für jede manuelle Handauslesung ein Entgelt fällig in Höhe von:</t>
  </si>
  <si>
    <t>Hinweis:</t>
  </si>
  <si>
    <t>(exclusive Umlagen)</t>
  </si>
  <si>
    <t>Die Netzpreise verstehen sich zuzüglich der Mehrkosten gemäß Kraft-Wärme-Kopplungsgesetz (KWK-Aufschlag),</t>
  </si>
  <si>
    <t>Grundpreis</t>
  </si>
  <si>
    <t>Euro/a</t>
  </si>
  <si>
    <t xml:space="preserve">Wir behalten uns vor, erhöhte Kosten, die uns als Verteilnetzbetreiber auf Grund von neuen oder </t>
  </si>
  <si>
    <t>Sofern eine Installation des notwendigen Geräteequipments nicht erfolgt und dies nicht durch den</t>
  </si>
  <si>
    <t xml:space="preserve">Preisblatt für Netznutzung - Strom - </t>
  </si>
  <si>
    <t>1. Preise für Kunden im Niederspannungsnetz ohne Leistungsmessung</t>
  </si>
  <si>
    <t>2. Preise für Kunden mit registrierender Leistungsmessung</t>
  </si>
  <si>
    <t>Die hier dargestellten Netzentgelte verstehen sich zzgl. Konzessionsabgabe.</t>
  </si>
  <si>
    <t>Die Konzessionsabgabe entspricht der Konzessionsabgabenverordnung.</t>
  </si>
  <si>
    <t>Abnahmestellen mit Leistungsmessung:</t>
  </si>
  <si>
    <t>Abnahmestellen ohne Leistungsmessung:</t>
  </si>
  <si>
    <t>Euro/Stck</t>
  </si>
  <si>
    <t>3.1 Messstellenbetrieb + Messung</t>
  </si>
  <si>
    <t>3.2 zusätzlich erforderliche Betriebsmittel</t>
  </si>
  <si>
    <t>Erfolgt die Messung nicht auf der Netzebene des vertraglich vereinbarten Netzanschlusspunktes,</t>
  </si>
  <si>
    <t>so werden die bei der Messung nicht erfassten Verluste durch einen angemessenen</t>
  </si>
  <si>
    <t>Korrekturfaktor bei den Messwerten berücksichtigt. Der angewandte Korrekturfaktor wird</t>
  </si>
  <si>
    <t>dem Netznutzer bzw. Lieferanten im Rahmen der Marktkommunikation übermittelt.</t>
  </si>
  <si>
    <t>Wandler für die Mittelpannungsmessung (Strom und Spannung):</t>
  </si>
  <si>
    <t>Wandler für die Niederspannungsmessung:</t>
  </si>
  <si>
    <t>§ 19 StromNEV-Umlage, Offshore-Umlage nach § 17 f EnWG, Umlage nach § 18 AbLaV sowie Umsatzsteuer.</t>
  </si>
  <si>
    <t>Die Stadtwerke Hilden GmbH weist darauf hin, dass wegen der derzeit noch nicht vollständigen Datengrundlage von einer Veröffentlichung</t>
  </si>
  <si>
    <t>Tarifkunden:</t>
  </si>
  <si>
    <t>Sondervertragskunden:</t>
  </si>
  <si>
    <t>1,59 ct/kWh</t>
  </si>
  <si>
    <t>Schwachlast:</t>
  </si>
  <si>
    <t>0,61 ct/kWh</t>
  </si>
  <si>
    <t>0,11 ct/kWh</t>
  </si>
  <si>
    <t>Für das Netzgebiet der Stadtwerke Hilden gelten zurzeit folgende Konzessionsabgaben gem. KAV:</t>
  </si>
  <si>
    <t>Eine SLP-Sonderablesung wird mit 4,10 € in Rechnung gestellt.</t>
  </si>
  <si>
    <t>Cent/kWh</t>
  </si>
  <si>
    <t>Die oben genannten Preise sind Nettopreise; die gesetzliche Umsatzsteuer wird dem Gesamtbetrag hinzugerechnet.</t>
  </si>
  <si>
    <t>€/kWh</t>
  </si>
  <si>
    <t>Euro/d</t>
  </si>
  <si>
    <t>Artikel-ID</t>
  </si>
  <si>
    <t>1-02-0-002</t>
  </si>
  <si>
    <t>1-02-0-003</t>
  </si>
  <si>
    <t>1-02-0-008</t>
  </si>
  <si>
    <t>1-02-0-011</t>
  </si>
  <si>
    <t>1-02-0-004</t>
  </si>
  <si>
    <t>1-02-0-009</t>
  </si>
  <si>
    <t>1-02-0-012</t>
  </si>
  <si>
    <t>1-02-0-001</t>
  </si>
  <si>
    <t>1-02-0-006</t>
  </si>
  <si>
    <t>1-02-0-010</t>
  </si>
  <si>
    <t>1-02-0-013</t>
  </si>
  <si>
    <t>1-02-0-007</t>
  </si>
  <si>
    <t>Euro/kWd</t>
  </si>
  <si>
    <t>1-01-5-001</t>
  </si>
  <si>
    <t>1-01-5-002</t>
  </si>
  <si>
    <t>1-01-5-003</t>
  </si>
  <si>
    <t>1-01-5-004</t>
  </si>
  <si>
    <t>1-01-6-001</t>
  </si>
  <si>
    <t>1-01-7-001</t>
  </si>
  <si>
    <t>1-01-6-002</t>
  </si>
  <si>
    <t>1-01-7-002</t>
  </si>
  <si>
    <t>1-01-6-003</t>
  </si>
  <si>
    <t>1-01-7-003</t>
  </si>
  <si>
    <t>1-01-6-004</t>
  </si>
  <si>
    <t>1-01-7-004</t>
  </si>
  <si>
    <t>1-08-4-002</t>
  </si>
  <si>
    <t>1-08-1-001</t>
  </si>
  <si>
    <t>1-08-3-001</t>
  </si>
  <si>
    <t>Euro/Tag</t>
  </si>
  <si>
    <t>1-06-5-001</t>
  </si>
  <si>
    <t>1-06-5-002</t>
  </si>
  <si>
    <t>1-06-7-001</t>
  </si>
  <si>
    <t>1-06-7-002</t>
  </si>
  <si>
    <t>1-06-7-004</t>
  </si>
  <si>
    <t>1-06-7-011</t>
  </si>
  <si>
    <t>1-06-0-036</t>
  </si>
  <si>
    <t>1-06-0-038</t>
  </si>
  <si>
    <t>halbjährliche SLP-Ablesung</t>
  </si>
  <si>
    <t>1-06-7-012</t>
  </si>
  <si>
    <t>bis</t>
  </si>
  <si>
    <t>Niederspannung - SLP-Zähler</t>
  </si>
  <si>
    <t>1-06-7-019</t>
  </si>
  <si>
    <t>wird umgewandelt:</t>
  </si>
  <si>
    <t>monatliche SLP-Ablesung</t>
  </si>
  <si>
    <t>1-06-7-028</t>
  </si>
  <si>
    <t>1-06-7-035</t>
  </si>
  <si>
    <t>vierteljährliche SLP-Ablesung</t>
  </si>
  <si>
    <t>1-06-7-020</t>
  </si>
  <si>
    <t>1-06-7-27</t>
  </si>
  <si>
    <t>1-10-2-001</t>
  </si>
  <si>
    <t>KWK-Umlage (nicht privilegierte LV)</t>
  </si>
  <si>
    <t>1-10-1-001</t>
  </si>
  <si>
    <t>Umlage nach § 18 AbLaV</t>
  </si>
  <si>
    <t>1-10-3-001</t>
  </si>
  <si>
    <t>1-10-4-001</t>
  </si>
  <si>
    <t>1-10-4-002</t>
  </si>
  <si>
    <t>1-10-4-003</t>
  </si>
  <si>
    <t>Umlage nach § 19 StromNEV (LV-Gruppe A')</t>
  </si>
  <si>
    <t>Umlage nach § 19 StromNEV (LV-Gruppe B')</t>
  </si>
  <si>
    <t>Umlage nach § 19 StromNEV (LV-Gruppe C')</t>
  </si>
  <si>
    <t>1-08-2-001</t>
  </si>
  <si>
    <t>1-10-0-005</t>
  </si>
  <si>
    <t>1-10-0-006</t>
  </si>
  <si>
    <t>KWK-Umlage (privilegierte LV &lt;= 1 Mio kWh)</t>
  </si>
  <si>
    <t>KWK-Umlage (privilegierte LV &gt; 1 Mio kWh)</t>
  </si>
  <si>
    <t>1-10-0-002</t>
  </si>
  <si>
    <t>1-10-0-003</t>
  </si>
  <si>
    <t>Offshore-Netzumlage (nicht privilegierte LV)</t>
  </si>
  <si>
    <t>Offshore-Netzumlage (privilegierte LV &lt;= 1 Mio kWh)</t>
  </si>
  <si>
    <t>Offshore-Netzumlage (privilegierte LV &gt; 1 Mio kWh)</t>
  </si>
  <si>
    <t>Preisblatt</t>
  </si>
  <si>
    <t>Preisblattteil</t>
  </si>
  <si>
    <t>Gruppe</t>
  </si>
  <si>
    <t>Untergruppe</t>
  </si>
  <si>
    <t>ID</t>
  </si>
  <si>
    <t>Bezeichnung</t>
  </si>
  <si>
    <t>Einheit</t>
  </si>
  <si>
    <t>Preis</t>
  </si>
  <si>
    <t>Versenden</t>
  </si>
  <si>
    <t>Zeitliche Abhängigkeit</t>
  </si>
  <si>
    <t>1 - Netznutzungspreisblatt für Marktlokationen</t>
  </si>
  <si>
    <t>01 - Entgelte für Jahresleistungspreissystem</t>
  </si>
  <si>
    <t>1-01-1 - Höchstspannung</t>
  </si>
  <si>
    <t>Jahresbenutzungsdauerstunden &lt;2500 h/a</t>
  </si>
  <si>
    <t>1-01-1-001</t>
  </si>
  <si>
    <t>€/KW*Tag</t>
  </si>
  <si>
    <t>--,--</t>
  </si>
  <si>
    <t>Tag</t>
  </si>
  <si>
    <t>1-01-1-002</t>
  </si>
  <si>
    <t>€/KWh</t>
  </si>
  <si>
    <t>Keine</t>
  </si>
  <si>
    <t>Jahresbenutzungsdauerstunden &gt;=2500 h/a</t>
  </si>
  <si>
    <t>1-01-1-003</t>
  </si>
  <si>
    <t>1-01-1-004</t>
  </si>
  <si>
    <t>1-01-2 - Umspannung Höchst-/Hochspannung</t>
  </si>
  <si>
    <t>1-01-2-001</t>
  </si>
  <si>
    <t>1-01-2-002</t>
  </si>
  <si>
    <t>1-01-2-003</t>
  </si>
  <si>
    <t>1-01-2-004</t>
  </si>
  <si>
    <t>1-01-3 - Hochspannung</t>
  </si>
  <si>
    <t>1-01-3-001</t>
  </si>
  <si>
    <t>1-01-3-002</t>
  </si>
  <si>
    <t>1-01-3-003</t>
  </si>
  <si>
    <t>1-01-3-004</t>
  </si>
  <si>
    <t>1-01-4 - Umspannung Hoch-/Mittelspannung</t>
  </si>
  <si>
    <t>1-01-4-001</t>
  </si>
  <si>
    <t>1-01-4-002</t>
  </si>
  <si>
    <t>1-01-4-003</t>
  </si>
  <si>
    <t>1-01-4-004</t>
  </si>
  <si>
    <t>1-01-5 - Mittelspannung</t>
  </si>
  <si>
    <t>1-01-6 - Umspannung Mittel-/Niederspannung</t>
  </si>
  <si>
    <t>1-01-7 - Niederspannung</t>
  </si>
  <si>
    <t>1-02-0 - Marktlokation Grundpreis für Arbeitspreissystem</t>
  </si>
  <si>
    <t>keine</t>
  </si>
  <si>
    <t>€/Tag</t>
  </si>
  <si>
    <t>1-02-0 - Marktlokation der Kategorie öffentlicher Straßenbeleuchtung</t>
  </si>
  <si>
    <t>1-02-0-005</t>
  </si>
  <si>
    <t>03 - Entgelte für Monatsleistungspreissystem</t>
  </si>
  <si>
    <t>1-03-1 - Höchstspannung</t>
  </si>
  <si>
    <t>1-03-1-001</t>
  </si>
  <si>
    <t>Leistungspreis für Monate mit 28 Tagen</t>
  </si>
  <si>
    <t>1-03-1-005</t>
  </si>
  <si>
    <t>1-03-2 - Umspannung Höchst-/Hochspannung</t>
  </si>
  <si>
    <t>1-03-2-001</t>
  </si>
  <si>
    <t>1-03-2-005</t>
  </si>
  <si>
    <t>1-03-3 - Hochspannung</t>
  </si>
  <si>
    <t>1-03-3-001</t>
  </si>
  <si>
    <t>1-03-3-005</t>
  </si>
  <si>
    <t>1-03-4 - Umspannung Hoch-/Mittelspannung</t>
  </si>
  <si>
    <t>1-03-4-001</t>
  </si>
  <si>
    <t>1-03-4-005</t>
  </si>
  <si>
    <t>1-03-5 - Mittelspannung</t>
  </si>
  <si>
    <t>1-03-5-001</t>
  </si>
  <si>
    <t>1-03-5-005</t>
  </si>
  <si>
    <t>1-03-6 - Umspannung Mittel-/Niederspannung</t>
  </si>
  <si>
    <t>1-03-6-001</t>
  </si>
  <si>
    <t>1-03-6-005</t>
  </si>
  <si>
    <t>1-03-7 - Niederspannung</t>
  </si>
  <si>
    <t>1-03-7-001</t>
  </si>
  <si>
    <t>1-03-7-005</t>
  </si>
  <si>
    <t>04 - Entgelte für Stromspeicher gem. § 19 Abs. 4 StromNEV</t>
  </si>
  <si>
    <t>1-04-1 - Höchstspannung</t>
  </si>
  <si>
    <t>1-04-1-001</t>
  </si>
  <si>
    <t>1-04-2 - Umspannung Höchst-/Hochspannung</t>
  </si>
  <si>
    <t>1-04-2-001</t>
  </si>
  <si>
    <t>1-04-3 - Hochspannung</t>
  </si>
  <si>
    <t>1-04-3-001</t>
  </si>
  <si>
    <t>1-04-4 - Umspannung Hoch-/Mittelspannung</t>
  </si>
  <si>
    <t>1-04-4-001</t>
  </si>
  <si>
    <t>1-04-5 - Mittelspannung</t>
  </si>
  <si>
    <t>1-04-5-001</t>
  </si>
  <si>
    <t>1-04-6 - Umspannung Mittel-/Niederspannung</t>
  </si>
  <si>
    <t>1-04-6-001</t>
  </si>
  <si>
    <t>1-04-7 - Niederspannung</t>
  </si>
  <si>
    <t>1-04-7-001</t>
  </si>
  <si>
    <t>05 - Netzreservekapazität</t>
  </si>
  <si>
    <t>1-05-1 - Höchstspannung</t>
  </si>
  <si>
    <t>1-05-1-001</t>
  </si>
  <si>
    <t>bis 200 h/a</t>
  </si>
  <si>
    <t>1-05-1-002</t>
  </si>
  <si>
    <t>über 200 h/a bis 400 h/a</t>
  </si>
  <si>
    <t>1-05-1-003</t>
  </si>
  <si>
    <t>über 400 h/a bis 600 h/a</t>
  </si>
  <si>
    <t>1-05-2 - Umspannung Höchst-/Hochspannung</t>
  </si>
  <si>
    <t>1-05-2-001</t>
  </si>
  <si>
    <t>1-05-2-002</t>
  </si>
  <si>
    <t>1-05-2-003</t>
  </si>
  <si>
    <t>1-05-3 - Hochspannung</t>
  </si>
  <si>
    <t>1-05-3-001</t>
  </si>
  <si>
    <t>1-05-3-002</t>
  </si>
  <si>
    <t>1-05-3-003</t>
  </si>
  <si>
    <t>1-05-4 - Umspannung Hoch-/Mittelspannung</t>
  </si>
  <si>
    <t>1-05-4-001</t>
  </si>
  <si>
    <t>1-05-4-002</t>
  </si>
  <si>
    <t>1-05-4-003</t>
  </si>
  <si>
    <t>1-05-5 - Mittelspannung</t>
  </si>
  <si>
    <t>1-05-5-001</t>
  </si>
  <si>
    <t>1-05-5-002</t>
  </si>
  <si>
    <t>1-05-5-003</t>
  </si>
  <si>
    <t>1-05-6 - Umspannung Mittel-/Niederspannung</t>
  </si>
  <si>
    <t>1-05-6-001</t>
  </si>
  <si>
    <t>1-05-6-002</t>
  </si>
  <si>
    <t>1-05-6-003</t>
  </si>
  <si>
    <t>1-05-7 - Niederspannung</t>
  </si>
  <si>
    <t>1-05-7-001</t>
  </si>
  <si>
    <t>1-05-7-002</t>
  </si>
  <si>
    <t>1-05-7-003</t>
  </si>
  <si>
    <t>06 - Entgelte für Messstellenbetrieb bei kME (sobald mME bzw. iMS verbaut ist erfolgt die Abrechnung über den MSB)</t>
  </si>
  <si>
    <t>1-06-1 - Höchstspannung</t>
  </si>
  <si>
    <t>1-06-1-001</t>
  </si>
  <si>
    <t>kME mit registrierender Last-/Einspeisemessung</t>
  </si>
  <si>
    <t>1-06-1-002</t>
  </si>
  <si>
    <t>Wandlersatz für Messstellenbetrieb bei kME</t>
  </si>
  <si>
    <t>1-06-3 - Hochspannung</t>
  </si>
  <si>
    <t>1-06-3-001</t>
  </si>
  <si>
    <t>1-06-3-002</t>
  </si>
  <si>
    <t>1-06-5 - Mittelspannung</t>
  </si>
  <si>
    <t>1-06-7 - Niederspannung</t>
  </si>
  <si>
    <t>1-06-7-003</t>
  </si>
  <si>
    <t>Schaltgerät oder Rundsteuerempfänger</t>
  </si>
  <si>
    <t>Bei jährlicher Ablesung</t>
  </si>
  <si>
    <t>kME Einrichtungszähler Eintarif</t>
  </si>
  <si>
    <t>1-06-7-005</t>
  </si>
  <si>
    <t>kME Einrichtungszähler Zweitarif</t>
  </si>
  <si>
    <t>1-06-7-006</t>
  </si>
  <si>
    <t>kME Zweirichtungszähler Eintarif</t>
  </si>
  <si>
    <t>1-06-7-007</t>
  </si>
  <si>
    <t>kME Zweirichtungszähler Zweitarif</t>
  </si>
  <si>
    <t>1-06-7-008</t>
  </si>
  <si>
    <t>kME Mehrtarifzähler</t>
  </si>
  <si>
    <t>1-06-7-009</t>
  </si>
  <si>
    <t>kME Prepaymentzähler</t>
  </si>
  <si>
    <t>1-06-7-010</t>
  </si>
  <si>
    <t>kME Maximumzähler</t>
  </si>
  <si>
    <t>kME EDL21 Zähler</t>
  </si>
  <si>
    <t>Bei halbjährlicher Ablesung</t>
  </si>
  <si>
    <t>1-06-7-013</t>
  </si>
  <si>
    <t>1-06-7-014</t>
  </si>
  <si>
    <t>1-06-7-015</t>
  </si>
  <si>
    <t>1-06-7-016</t>
  </si>
  <si>
    <t>1-06-7-017</t>
  </si>
  <si>
    <t>1-06-7-018</t>
  </si>
  <si>
    <t>Bei vierteljährlicher Ablesung</t>
  </si>
  <si>
    <t>1-06-7-021</t>
  </si>
  <si>
    <t>1-06-7-022</t>
  </si>
  <si>
    <t>1-06-7-023</t>
  </si>
  <si>
    <t>1-06-7-024</t>
  </si>
  <si>
    <t>1-06-7-025</t>
  </si>
  <si>
    <t>1-06-7-026</t>
  </si>
  <si>
    <t>1-06-7-027</t>
  </si>
  <si>
    <t>Bei monatlicher Ablesung</t>
  </si>
  <si>
    <t>1-06-7-029</t>
  </si>
  <si>
    <t>1-06-7-030</t>
  </si>
  <si>
    <t>1-06-7-031</t>
  </si>
  <si>
    <t>1-06-7-032</t>
  </si>
  <si>
    <t>1-06-7-033</t>
  </si>
  <si>
    <t>1-06-7-034</t>
  </si>
  <si>
    <t>1-06-0 - Alle Spannungsebenen</t>
  </si>
  <si>
    <t>Telekommunikationsanschluss durch NB (automatische Ablesung)</t>
  </si>
  <si>
    <t>1-06-0-037</t>
  </si>
  <si>
    <t>Telekommunikationsanschluss durch AN (automatische Ablesung)</t>
  </si>
  <si>
    <t>Manuelle vor Ort Ablesung bei kME mit registrierender Last-/Einspeisemessung</t>
  </si>
  <si>
    <t>€/Vorgang</t>
  </si>
  <si>
    <t>07 - individuelle Netzentgelte</t>
  </si>
  <si>
    <t>1-07-1 - Individuelle Netzentgelte nach § 19 Abs. 2 Satz 1 StromNEV</t>
  </si>
  <si>
    <t>1-07-1-001</t>
  </si>
  <si>
    <t>1-07-1-002</t>
  </si>
  <si>
    <t>1-07-1-003</t>
  </si>
  <si>
    <t>1-07-1-004</t>
  </si>
  <si>
    <t>1-07-2 - Individuelle Netzentgelte nach § 19 Abs. 2 Satz 2 StromNEV</t>
  </si>
  <si>
    <t>1-07-2-001</t>
  </si>
  <si>
    <t>1-07-2-002</t>
  </si>
  <si>
    <t>1-07-2-003</t>
  </si>
  <si>
    <t>1-07-2-004</t>
  </si>
  <si>
    <t>1-07-3 - Singulär genutzte Betriebsmittel nach § 19 Abs. 3 StromNEV</t>
  </si>
  <si>
    <t>1-07-3-001</t>
  </si>
  <si>
    <t>08 - Konzessionsabgabe</t>
  </si>
  <si>
    <t>1-08-1</t>
  </si>
  <si>
    <t>Höchstbetrag der Konzessionsabgabe für Entnahme von Marktlokationen von Tarifkunden in Schwachlastzeiten gem. § 2 Abs. 2 Satz 1 a) KAV</t>
  </si>
  <si>
    <t>1-08-3</t>
  </si>
  <si>
    <t>Höchstbetrag der Konzessionsabgabe für Entnahme von Marktlokationen von Sondervertragskunden gem. § 2 Abs. 3 Satz 1 KAV</t>
  </si>
  <si>
    <t>09 - Entgelte für Tagesleistungspreissystem</t>
  </si>
  <si>
    <t>1-09-1 - Höchstspannung</t>
  </si>
  <si>
    <t>1-09-1-001</t>
  </si>
  <si>
    <t>1-09-1-002</t>
  </si>
  <si>
    <t>1-09-2 - Umspannung Höchst-/Hochspannung</t>
  </si>
  <si>
    <t>1-09-2-001</t>
  </si>
  <si>
    <t>1-09-2-002</t>
  </si>
  <si>
    <t>1-09-3 - Hochspannung</t>
  </si>
  <si>
    <t>1-09-3-001</t>
  </si>
  <si>
    <t>1-09-3-002</t>
  </si>
  <si>
    <t>1-09-4 - Umspannung Hoch-/Mittelspannung</t>
  </si>
  <si>
    <t>1-09-4-001</t>
  </si>
  <si>
    <t>1-09-4-002</t>
  </si>
  <si>
    <t>1-09-5 - Mittelspannung</t>
  </si>
  <si>
    <t>1-09-5-001</t>
  </si>
  <si>
    <t>1-09-5-002</t>
  </si>
  <si>
    <t>10 - Preisbestandteile, deren Höhe aufgrund gesetzlicher Vorgaben durch Dritte jährlich ermittelt und veröffentlicht werden</t>
  </si>
  <si>
    <t>1-10-1 - Aufschläge aufgrund des § 26 KWKG</t>
  </si>
  <si>
    <t>Nichtprivilegierte Letztverbräuche</t>
  </si>
  <si>
    <t>1-10-2 - Aufschläge aufgrund der Offshore-Haftungsumlage nach § 17f EnWG</t>
  </si>
  <si>
    <t>Letzverbrauchergruppe A (Strommengen von Letztverbrauchern für die jeweils ersten 1.000.000 kWh je Marktlokation)</t>
  </si>
  <si>
    <t>Letztverbrauchergruppe B (Letztverbraucher, deren Jahresverbrauch an einer Marktlokation 1.000.000 kWh übersteigt, zahlen zusätzlich für über 1.000.000 kWh hinausgehende Strombezüge eine maximale § 19 StromNEV-Umlage von 0,050 ct/kWh.)</t>
  </si>
  <si>
    <t>1-01-8 - § 14a EnWG – Entgelt für RLM-Kunden</t>
  </si>
  <si>
    <t>1-01-8-001</t>
  </si>
  <si>
    <t>1-01-8-002</t>
  </si>
  <si>
    <t>1-01-8-003</t>
  </si>
  <si>
    <t>1-01-8-004</t>
  </si>
  <si>
    <t>1-03-1-002</t>
  </si>
  <si>
    <t>Leistungspreis für Monate mit 29 Tagen</t>
  </si>
  <si>
    <t>1-03-1-003</t>
  </si>
  <si>
    <t>Leistungspreis für Monate mit 30 Tagen</t>
  </si>
  <si>
    <t>1-03-1-004</t>
  </si>
  <si>
    <t>Leistungspreis für Monate mit 31 Tagen</t>
  </si>
  <si>
    <t>1-03-2-002</t>
  </si>
  <si>
    <t>1-03-2-003</t>
  </si>
  <si>
    <t>1-03-2-004</t>
  </si>
  <si>
    <t>1-03-3-002</t>
  </si>
  <si>
    <t>1-03-3-003</t>
  </si>
  <si>
    <t>1-03-3-004</t>
  </si>
  <si>
    <t>1-03-4-002</t>
  </si>
  <si>
    <t>1-03-4-003</t>
  </si>
  <si>
    <t>1-03-4-004</t>
  </si>
  <si>
    <t>1-03-5-002</t>
  </si>
  <si>
    <t>1-03-5-003</t>
  </si>
  <si>
    <t>1-03-5-004</t>
  </si>
  <si>
    <t>1-03-6-002</t>
  </si>
  <si>
    <t>1-03-6-003</t>
  </si>
  <si>
    <t>1-03-6-004</t>
  </si>
  <si>
    <t>1-03-7-002</t>
  </si>
  <si>
    <t>1-03-7-003</t>
  </si>
  <si>
    <t>1-03-7-004</t>
  </si>
  <si>
    <t>1-06-0-039</t>
  </si>
  <si>
    <t>Entgelt Impulsweitergabe</t>
  </si>
  <si>
    <t>1-08-4</t>
  </si>
  <si>
    <t>Höchstbetrag der Konzessionsabgabe für Entnahme von Marktlokationen von Tarifkunden gem. § 2 Abs. 2 Satz 1b) KAV</t>
  </si>
  <si>
    <t>1-08-4-001</t>
  </si>
  <si>
    <t>bis 25.000 Einwohner</t>
  </si>
  <si>
    <t>von 25.000 bis 100.000 Einwohner</t>
  </si>
  <si>
    <t>1-08-4-003</t>
  </si>
  <si>
    <t>von 100.000 bis 500.000 Einwohner</t>
  </si>
  <si>
    <t>1-08-4-004</t>
  </si>
  <si>
    <t>über 500.000 Einwohner</t>
  </si>
  <si>
    <t>Sperrung/Wiederherstellung</t>
  </si>
  <si>
    <t xml:space="preserve">Für die Unterbrechung bzw. Wiederherstellung gemäß § 24 Abs. 1 und 2 NDAV oder Ziffer 9.3 </t>
  </si>
  <si>
    <t>(Auftrag durch den Lieferanten) wird eine Pauschale von je 50,00 € (netto) fällig.</t>
  </si>
  <si>
    <t>Für eine Mahnung wird eine Pauschale von 2,70 € fällig.</t>
  </si>
  <si>
    <t>voraussichtlich</t>
  </si>
  <si>
    <t>voraussichtlichen Netzentgelten abweichen.</t>
  </si>
  <si>
    <t>(in der Niederspannung für unterbrechbare Verbrauchseinrichtungen gem. § 14a EnWG, Modulpreis 2)</t>
  </si>
  <si>
    <t>(in der Niederspannung für unterbrechbare Verbrauchseinrichtungen gem. § 14a EnWG, Modulpreis 3)</t>
  </si>
  <si>
    <t>Anzahl Tage:</t>
  </si>
  <si>
    <t>02 - Entgelte für Grundpreis-/Arbeitspreissystem</t>
  </si>
  <si>
    <t>1-02-0 - Marktlokation der Kategorie steuerbare Speicherheizung, insbesondere nach § 14a EnWG</t>
  </si>
  <si>
    <t>1-02-0 - Marktlokation der Kategorie steuerbare Wärmepumpe, insbesondere nach § 14a EnWG</t>
  </si>
  <si>
    <t>1-02-0 - Marktlokationen der Kategorie steuerbare Elektromobilität, insbesondere nach § 14a EnWG</t>
  </si>
  <si>
    <t>1-02-0 - Marktlokationen der Kategorie beliebige steuerbare Verbrauchseinrichtungen nach § 14a EnWG</t>
  </si>
  <si>
    <t>1-02-0 - Marktlokation der Kategorie steuerbare Speicherheizung mit erweiterter Steuerbarkeit, insbesondere nach § 14a EnWG</t>
  </si>
  <si>
    <t>1-02-0 - Marktlokation der Kategorie steuerbare Wärmepumpe mit erweiterter Steuerbarkeit, insbesondere nach § 14a EnWG</t>
  </si>
  <si>
    <t>1-02-0 - Marktlokationen der Kategorie steuerbare Elektromobilität mit erweiterter Steuerbarkeit, insbesondere nach § 14a EnWG</t>
  </si>
  <si>
    <t>1-08-6</t>
  </si>
  <si>
    <t>1-08-6-001</t>
  </si>
  <si>
    <t>Für Marktlokationen deren (Teil-)Menge von der Konzessionsabgabe befreit ist</t>
  </si>
  <si>
    <t>1-10-1-002</t>
  </si>
  <si>
    <t>Für Marktlokationen deren (Teil-)Menge von dem Aufschlag des § 26 KWKG befreit ist</t>
  </si>
  <si>
    <t>1-10-2-002</t>
  </si>
  <si>
    <t>Für Marktlokationen deren (Teil-)Menge von dem Aufschlag der Offshore-Netzumlage nach § 17f EnWG befreit ist</t>
  </si>
  <si>
    <t>1-10-4-004</t>
  </si>
  <si>
    <t>Für Marktlokationen deren (Teil-)Menge von dem Aufschlag derindividuellenNetzentgelte nach § 19 StromNEV befreit ist</t>
  </si>
  <si>
    <t>1-10-5 - Aufschläge aufgrund der §§ 26 und 27c KWKG für Schienenbahnen</t>
  </si>
  <si>
    <t>1-10-5-001</t>
  </si>
  <si>
    <t>Aufschläge aufgrund des § 26 KWKG, die auch für Schienenbahnen für die jeweils ersten 1.000.000 kWh je Marktlokation gelten.</t>
  </si>
  <si>
    <t>1-10-5-002</t>
  </si>
  <si>
    <t>1-10-5-003</t>
  </si>
  <si>
    <t>1-10-6 - Aufschläge aufgrund der Offshore-Netzumlage für Schienenbahnen nach § 17f EnWG</t>
  </si>
  <si>
    <t>1-10-6-001</t>
  </si>
  <si>
    <t>Aufschläge aufgrund der Offshore-Netzumlage nach § 17f EnWG, die auch für Schienenbahnen für die jeweils ersten 1.000.000 kWh je Marktlokation gelten.</t>
  </si>
  <si>
    <t>1-10-6-002</t>
  </si>
  <si>
    <t>1-10-6-003</t>
  </si>
  <si>
    <t>1-10-7 - Aufschläge aufgrund der §§ 26 und 27a KWKG für Anlagen zur Verstromung von Kuppelgasen</t>
  </si>
  <si>
    <t>1-10-7-001</t>
  </si>
  <si>
    <t>Aufschläge aufgrund des § 26 KWKG, die auch für Anlagen zur Verstromung von Kuppelgasen gelten</t>
  </si>
  <si>
    <t>1-10-7-002</t>
  </si>
  <si>
    <t>Aufschläge aufgrund des § 27a KWKG für Anlagen zur Verstromung von Kuppelgasen, die eine begrenzte Umlage zahlen</t>
  </si>
  <si>
    <t>1-10-8 - Aufschläge aufgrund der Offshore-Netzumlage nach § 17f EnWG für Anlagen zur Verstromung von Kuppelgasen</t>
  </si>
  <si>
    <t>1-10-8-001</t>
  </si>
  <si>
    <t>Aufschläge aufgrund der Offshore-Netzumlage nach § 17f EnWG, die auch für Anlagen zur Verstromung von Kuppelgasen gelten</t>
  </si>
  <si>
    <t>1-10-8-002</t>
  </si>
  <si>
    <t>Aufschläge aufgrund der Offshore-Netzumlage nach § 17f EnWG für Anlagen zur Verstromung von Kuppelgasen, die nach § 27a KWKG eine begrenzte Umlage zahlen</t>
  </si>
  <si>
    <t>1-10-9 - Aufschläge aufgrund der §§ 26 und 27b KWKG für Stromspeiche</t>
  </si>
  <si>
    <t>1-10-9-001</t>
  </si>
  <si>
    <t>Aufschläge aufgrund des § 26 KWKG, die auch für Stromspeicher gelten</t>
  </si>
  <si>
    <t>1-10-9-002</t>
  </si>
  <si>
    <t>Aufschläge aufgrund des § 27b KWKG für Stromspeicher, deren Strom, der zum Zweck der Zwischenspeicherung in einem elektrischen, chemischen, mechanischen oder physikalischen Speicher verbraucht wird, keine Umlage zahlen</t>
  </si>
  <si>
    <t>11 - Preisbestandteile, deren Höhe aufgrund gesetzlicher Vorgaben durch Dritte jährlich ermittelt und veröffentlicht werden</t>
  </si>
  <si>
    <t>1-11-1 - Aufschläge aufgrund der Offshore-Netzumlage nach § 17f EnWG für Stromspeicher</t>
  </si>
  <si>
    <t>1-11-1-001</t>
  </si>
  <si>
    <t>Aufschläge aufgrund der Offshore-Netzumlage nach § 17f EnWG, die auch für Stromspeicher gelten</t>
  </si>
  <si>
    <t>1-11-1-002</t>
  </si>
  <si>
    <t>1-02-0 - Marktlokationen der Kategorie steuerbare Verbrauchseinrichtungen nach § 14a EnWG, für die es keine genauer spezifizierte Artikel-ID gibt</t>
  </si>
  <si>
    <t>1-02-0-014</t>
  </si>
  <si>
    <t xml:space="preserve">Letztverbrauchergruppe C (Letztverbraucher, die dem produzierenden Gewerbe, dem schienengebundenen Verkehr oder der Eisenbahninfrastruktur zuzuordnen sind und deren Stromkosten im vorangegangenen Geschäftsjahr vier Prozent des Umsatzes überstiegen haben, </t>
  </si>
  <si>
    <t>Letztverbrauchergruppe B (Letztverbraucher, die dem schienengebundenen Verkehr zuzuordnen sind und deren Jahresverbrauch an einer Marktlokation (Abnahmestelle) 1.000.000 kWh übersteigt, zahlen zusätzlich für über 1.000.000 kWh hinausgehende Strombezüge ei</t>
  </si>
  <si>
    <t>Letztverbrauchergruppe C (Letztverbraucher, die dem schienengebundenen Verkehr zuzuordnen sind und deren Stromkosten im vorangegangenen Geschäftsjahr vier Prozent des Umsatzes überstiegen haben, zahlen für über 1.000.000 kWh hinausgehende Strombezüge eine</t>
  </si>
  <si>
    <t>Aufschläge aufgrund der Offshore-Netzumlage nach § 17f EnWG für Stromspeicher nach § 27b KWKG, deren Strom, der zum Zweck der Zwischenspeicherung in einem elektrischen, chemischen, mechanischen oder physikalischen Speicher verbraucht wird, keine Umlage za</t>
  </si>
  <si>
    <t>pauschale Reduzierung</t>
  </si>
  <si>
    <t>pauschale Reduzierung (in der Niederspannung für unterbrechbare Verbrauchseinrichtungen gem. § 14a EnWG, Modulpreis 1)</t>
  </si>
  <si>
    <t>Arbeitspreis HT</t>
  </si>
  <si>
    <t>Arbeitspreis NT</t>
  </si>
  <si>
    <t>Zeitfenster § 14a Modul 3:</t>
  </si>
  <si>
    <t>HT-Zeitfenster:</t>
  </si>
  <si>
    <t>NT-Zeitfenster:</t>
  </si>
  <si>
    <t xml:space="preserve">bis </t>
  </si>
  <si>
    <t>Die Zeitfenster gelten für das gesamte Kalenderjahr (alle 4 Quartale).</t>
  </si>
  <si>
    <t>1-01-9 - § 14a EnWG – Entgelt für RLM-Kunden</t>
  </si>
  <si>
    <t>Pauschale Reduzierung nach Modul 1 der Festlegungen zu Netzentgelten bei Anwendung der netzorientierten Steuerung von steuerbaren Verbrauchseinrichtungen und steuerbaren Netzanschlüssen nach § 14a EnWG gem. Festlegungen BK6-22-300 und BK8-22/010-A</t>
  </si>
  <si>
    <t>1-01-9-001</t>
  </si>
  <si>
    <t>1-02-0-015</t>
  </si>
  <si>
    <t>Pauschale Reduzierung</t>
  </si>
  <si>
    <t>1-02-0 - Marktlokation nach Modul 2 der Festlegungen zu Netzentgelten bei Anwendung der netzorientierten Steuerung von steuerbaren Verbrauchseinrichtungen und steuerbaren Netzanschlüssen nach § 14a EnWG gem. Festlegungen BK6-22-300 und BK8-22/010-A</t>
  </si>
  <si>
    <t>1-02-0-016</t>
  </si>
  <si>
    <t>1-02-0 - Marktlokation nach Modul 3 der Festlegungen zu Netzentgelten bei Anwendung der netzorientierten Steuerung von steuerbaren Verbrauchseinrichtungen und steuerbaren Netzanschlüssen nach § 14a EnWG gem. Festlegungen BK6-22-300 und BK8-22/010-A</t>
  </si>
  <si>
    <t>1-02-0-017</t>
  </si>
  <si>
    <t>1-02-0-018</t>
  </si>
  <si>
    <t>SLP</t>
  </si>
  <si>
    <t>RLM NSP</t>
  </si>
  <si>
    <t>RLM USP</t>
  </si>
  <si>
    <t>1-01-6-005</t>
  </si>
  <si>
    <t>1-03-8 - Umspannung Mittel-/Niederspannung</t>
  </si>
  <si>
    <t>1-03-8-001</t>
  </si>
  <si>
    <t>1-03-8-002</t>
  </si>
  <si>
    <t>1-03-8-003</t>
  </si>
  <si>
    <t>1-03-8-004</t>
  </si>
  <si>
    <t>1-03-9 - Niederspannung</t>
  </si>
  <si>
    <t>1-03-9-001</t>
  </si>
  <si>
    <t>1-03-9-002</t>
  </si>
  <si>
    <t>1-03-9-003</t>
  </si>
  <si>
    <t>1-03-9-004</t>
  </si>
  <si>
    <t>1-07-4 - Individuelle Netzentgelte nach § 19 StromNEV</t>
  </si>
  <si>
    <t>1-07-4-001</t>
  </si>
  <si>
    <t>1-10-1-003</t>
  </si>
  <si>
    <t>100 % Privilegierung nach EnFG des Aufschlags aufgrund des § 26 KWKG</t>
  </si>
  <si>
    <t>1-10-1-004</t>
  </si>
  <si>
    <t>80 % Privilegierung nach EnFG des Aufschlags aufgrund des § 26 KWKG</t>
  </si>
  <si>
    <t>1-10-2-003</t>
  </si>
  <si>
    <t>100 % Privilegierung nach EnFG des Aufschlags aufgrund der OffshoreNetzumlage nach § 17f EnWG</t>
  </si>
  <si>
    <t>1-10-2-004</t>
  </si>
  <si>
    <t>80 % Privilegierung nach EnFG des Aufschlags aufgrund der OffshoreNetzumlage nach § 17f EnWG</t>
  </si>
  <si>
    <t>(in der Niederspannung für Speicherheizungen und Wärmepumpen mit Inbetriebnahme vor dem 01.01.2024)</t>
  </si>
  <si>
    <t>Netznutzungsentgelte Strom ab 01.01.2026</t>
  </si>
  <si>
    <t>01.01.2026 - 31.12.2026</t>
  </si>
  <si>
    <t>verbindlicher Netzentgelte für das Jahr 2026 gemäß § 20 Abs. 1 S. 1 EnWG abgesehen wurde. Stattdessen erfolgt eine Veröffentlichung</t>
  </si>
  <si>
    <t>voraussichtlicher Netzentgelte nach § 20 Abs. 1 Satz 2 EnWG. Die verbindlichen Entgelte des Jahres 2026 können von den vorstehenden</t>
  </si>
  <si>
    <t>1a. Preise für Kunden im Niederspannungsnetz mit besonderen Verbrauchseinrichtungen</t>
  </si>
  <si>
    <t>(in der Niederspannung für unterbrechbare Verbrauchseinrichtungen gem. § 14a EnWG, Modulpreis 1 + 3)</t>
  </si>
  <si>
    <t>1-10-4 - Aufschläge für besondere Netznutzung</t>
  </si>
  <si>
    <t>1-01-9-002</t>
  </si>
  <si>
    <t>1-02-0 - Marktlokation der Kategorie sonstiger Verbrauch (Marktlokation, die in keine andere Kategorie fällt) sowie für Marktlokationen, die nach Modul 1 und/oder 3 der Festlegung nach § 14a EnWG gem. Festlegungen BK6-22-300 und BK8-22/010-A abgerechnet w</t>
  </si>
  <si>
    <t>1-02-0 - Pauschale Reduzierung nach Modul 1 der Festlegungen zu Netzentgelten bei Anwendung der netzorientierten Steuerung von steuerbaren Verbrauchseinrichtungen und steuerbaren Netzanschlüssen nach § 14a EnWG gem. Festlegungen BK6-22-300 und BK8-22/010-</t>
  </si>
  <si>
    <t>Pauschale Reduzierung nach Modul 1 der Festlegungen zu Netzentgelten bei Anwendung der netzorientierten Steuerung von steuerbaren Verbrauchseinrichtungen und steuerbaren Netzanschlüssen nach § 14a EnWG gem. Festlegungen BK6-22-300 und BK8-22/010-A für Mon</t>
  </si>
  <si>
    <t>Monatsleistungspreissystem Niederspannung Pauschale Reduzierung nach Modul 1 der Festlegungen zu Netzentgelten bei Anwendung der netzorientierten Steuerung von steuerbaren Verbrauchseinrichtungen und steuerbaren Netzanschlüssen nach § 14a EnWG gem. Festle</t>
  </si>
  <si>
    <t>Stand 15.10.2025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</si>
</sst>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00"/>
    <numFmt numFmtId="165" formatCode="#,##0.000000"/>
    <numFmt numFmtId="166" formatCode="0.0000"/>
    <numFmt numFmtId="167" formatCode="0.000000"/>
    <numFmt numFmtId="168" formatCode="0.000"/>
    <numFmt numFmtId="169" formatCode="#,##0.00000000000"/>
    <numFmt numFmtId="170" formatCode="0.00000000000"/>
  </numFmts>
  <fonts count="13" x14ac:knownFonts="1">
    <font>
      <sz val="11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color rgb="FF0000FF"/>
      <name val="Arial"/>
      <family val="2"/>
    </font>
    <font>
      <sz val="8"/>
      <name val="Arial"/>
      <family val="2"/>
    </font>
    <font>
      <b/>
      <sz val="16"/>
      <color rgb="FF0000FF"/>
      <name val="Arial"/>
      <family val="2"/>
    </font>
    <font>
      <sz val="11"/>
      <color theme="0"/>
      <name val="Arial"/>
      <family val="2"/>
    </font>
    <font>
      <sz val="11"/>
      <color rgb="FFFFFF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A7A7A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0">
    <xf numFmtId="0" fontId="0" fillId="0" borderId="0" xfId="0"/>
    <xf numFmtId="0" fontId="2" fillId="0" borderId="0" xfId="1"/>
    <xf numFmtId="0" fontId="2" fillId="0" borderId="0" xfId="1" applyAlignment="1">
      <alignment wrapText="1"/>
    </xf>
    <xf numFmtId="0" fontId="3" fillId="0" borderId="0" xfId="1" applyFont="1" applyProtection="1">
      <protection locked="0"/>
    </xf>
    <xf numFmtId="0" fontId="2" fillId="0" borderId="0" xfId="1" applyProtection="1">
      <protection locked="0"/>
    </xf>
    <xf numFmtId="0" fontId="2" fillId="0" borderId="0" xfId="1" applyAlignment="1">
      <alignment horizontal="center"/>
    </xf>
    <xf numFmtId="164" fontId="2" fillId="0" borderId="0" xfId="1" applyNumberFormat="1"/>
    <xf numFmtId="165" fontId="2" fillId="0" borderId="0" xfId="1" applyNumberFormat="1"/>
    <xf numFmtId="166" fontId="2" fillId="0" borderId="0" xfId="1" applyNumberFormat="1"/>
    <xf numFmtId="0" fontId="4" fillId="0" borderId="0" xfId="1" applyFont="1" applyProtection="1">
      <protection locked="0"/>
    </xf>
    <xf numFmtId="0" fontId="4" fillId="0" borderId="0" xfId="1" applyFont="1"/>
    <xf numFmtId="0" fontId="4" fillId="0" borderId="0" xfId="1" applyFont="1" applyAlignment="1">
      <alignment horizontal="center"/>
    </xf>
    <xf numFmtId="164" fontId="4" fillId="0" borderId="0" xfId="1" applyNumberFormat="1" applyFont="1"/>
    <xf numFmtId="165" fontId="4" fillId="0" borderId="0" xfId="1" applyNumberFormat="1" applyFont="1"/>
    <xf numFmtId="167" fontId="2" fillId="0" borderId="0" xfId="1" applyNumberFormat="1"/>
    <xf numFmtId="0" fontId="5" fillId="0" borderId="0" xfId="1" applyFont="1" applyProtection="1">
      <protection locked="0"/>
    </xf>
    <xf numFmtId="4" fontId="2" fillId="0" borderId="0" xfId="1" applyNumberFormat="1"/>
    <xf numFmtId="168" fontId="2" fillId="0" borderId="0" xfId="1" applyNumberFormat="1"/>
    <xf numFmtId="0" fontId="6" fillId="0" borderId="0" xfId="1" applyFont="1" applyProtection="1">
      <protection locked="0"/>
    </xf>
    <xf numFmtId="0" fontId="6" fillId="0" borderId="0" xfId="1" applyFont="1"/>
    <xf numFmtId="0" fontId="6" fillId="0" borderId="0" xfId="1" applyFont="1" applyAlignment="1" applyProtection="1">
      <alignment horizontal="left"/>
      <protection locked="0"/>
    </xf>
    <xf numFmtId="167" fontId="6" fillId="0" borderId="0" xfId="1" applyNumberFormat="1" applyFont="1"/>
    <xf numFmtId="4" fontId="6" fillId="0" borderId="0" xfId="1" applyNumberFormat="1" applyFont="1" applyAlignment="1">
      <alignment horizontal="right"/>
    </xf>
    <xf numFmtId="0" fontId="6" fillId="0" borderId="0" xfId="1" applyFont="1" applyAlignment="1">
      <alignment horizontal="right"/>
    </xf>
    <xf numFmtId="2" fontId="6" fillId="0" borderId="0" xfId="1" applyNumberFormat="1" applyFont="1"/>
    <xf numFmtId="4" fontId="6" fillId="0" borderId="0" xfId="1" applyNumberFormat="1" applyFont="1"/>
    <xf numFmtId="4" fontId="2" fillId="0" borderId="0" xfId="1" applyNumberFormat="1" applyAlignment="1">
      <alignment horizontal="right"/>
    </xf>
    <xf numFmtId="0" fontId="2" fillId="0" borderId="0" xfId="1" applyAlignment="1" applyProtection="1">
      <alignment wrapText="1"/>
      <protection locked="0"/>
    </xf>
    <xf numFmtId="165" fontId="2" fillId="0" borderId="0" xfId="1" applyNumberFormat="1" applyAlignment="1">
      <alignment horizontal="center"/>
    </xf>
    <xf numFmtId="168" fontId="2" fillId="0" borderId="0" xfId="1" applyNumberFormat="1" applyAlignment="1">
      <alignment horizontal="center"/>
    </xf>
    <xf numFmtId="0" fontId="6" fillId="0" borderId="0" xfId="1" quotePrefix="1" applyFont="1" applyAlignment="1" applyProtection="1">
      <alignment horizontal="left"/>
      <protection locked="0"/>
    </xf>
    <xf numFmtId="0" fontId="6" fillId="0" borderId="0" xfId="1" quotePrefix="1" applyFont="1" applyProtection="1">
      <protection locked="0"/>
    </xf>
    <xf numFmtId="0" fontId="6" fillId="0" borderId="0" xfId="1" applyFont="1" applyAlignment="1">
      <alignment horizontal="center"/>
    </xf>
    <xf numFmtId="0" fontId="7" fillId="0" borderId="0" xfId="1" applyFont="1"/>
    <xf numFmtId="4" fontId="7" fillId="0" borderId="0" xfId="1" applyNumberFormat="1" applyFont="1"/>
    <xf numFmtId="4" fontId="7" fillId="0" borderId="0" xfId="1" applyNumberFormat="1" applyFont="1" applyAlignment="1">
      <alignment horizontal="center"/>
    </xf>
    <xf numFmtId="167" fontId="7" fillId="0" borderId="0" xfId="1" applyNumberFormat="1" applyFont="1" applyAlignment="1" applyProtection="1">
      <alignment horizontal="center"/>
      <protection locked="0"/>
    </xf>
    <xf numFmtId="2" fontId="7" fillId="0" borderId="0" xfId="1" applyNumberFormat="1" applyFont="1" applyAlignment="1">
      <alignment horizontal="center"/>
    </xf>
    <xf numFmtId="165" fontId="6" fillId="0" borderId="0" xfId="1" applyNumberFormat="1" applyFont="1" applyAlignment="1">
      <alignment horizontal="center"/>
    </xf>
    <xf numFmtId="0" fontId="8" fillId="0" borderId="0" xfId="0" applyFont="1"/>
    <xf numFmtId="0" fontId="9" fillId="0" borderId="0" xfId="0" quotePrefix="1" applyFont="1" applyAlignment="1">
      <alignment horizontal="left"/>
    </xf>
    <xf numFmtId="0" fontId="6" fillId="0" borderId="0" xfId="0" applyFont="1"/>
    <xf numFmtId="0" fontId="10" fillId="0" borderId="0" xfId="0" applyFont="1"/>
    <xf numFmtId="0" fontId="2" fillId="0" borderId="0" xfId="1" applyAlignment="1">
      <alignment horizontal="left"/>
    </xf>
    <xf numFmtId="0" fontId="2" fillId="0" borderId="0" xfId="0" applyFont="1"/>
    <xf numFmtId="0" fontId="5" fillId="0" borderId="0" xfId="0" applyFont="1"/>
    <xf numFmtId="0" fontId="11" fillId="0" borderId="0" xfId="0" applyFont="1"/>
    <xf numFmtId="169" fontId="7" fillId="0" borderId="0" xfId="1" applyNumberFormat="1" applyFont="1" applyAlignment="1">
      <alignment horizontal="center"/>
    </xf>
    <xf numFmtId="0" fontId="4" fillId="2" borderId="0" xfId="1" applyFont="1" applyFill="1" applyProtection="1">
      <protection locked="0"/>
    </xf>
    <xf numFmtId="0" fontId="2" fillId="2" borderId="0" xfId="1" applyFill="1"/>
    <xf numFmtId="0" fontId="2" fillId="2" borderId="0" xfId="1" applyFill="1" applyAlignment="1">
      <alignment horizontal="center"/>
    </xf>
    <xf numFmtId="0" fontId="6" fillId="2" borderId="0" xfId="1" applyFont="1" applyFill="1" applyProtection="1">
      <protection locked="0"/>
    </xf>
    <xf numFmtId="165" fontId="6" fillId="2" borderId="0" xfId="1" applyNumberFormat="1" applyFont="1" applyFill="1" applyAlignment="1">
      <alignment horizontal="center"/>
    </xf>
    <xf numFmtId="0" fontId="2" fillId="2" borderId="0" xfId="1" applyFill="1" applyProtection="1">
      <protection locked="0"/>
    </xf>
    <xf numFmtId="4" fontId="7" fillId="2" borderId="0" xfId="1" applyNumberFormat="1" applyFont="1" applyFill="1"/>
    <xf numFmtId="170" fontId="2" fillId="0" borderId="0" xfId="1" applyNumberFormat="1" applyProtection="1">
      <protection locked="0"/>
    </xf>
    <xf numFmtId="0" fontId="7" fillId="0" borderId="0" xfId="0" applyFont="1"/>
    <xf numFmtId="169" fontId="7" fillId="0" borderId="0" xfId="1" applyNumberFormat="1" applyFont="1" applyAlignment="1">
      <alignment horizontal="center" vertical="center"/>
    </xf>
    <xf numFmtId="0" fontId="5" fillId="2" borderId="0" xfId="0" applyFont="1" applyFill="1"/>
    <xf numFmtId="0" fontId="2" fillId="2" borderId="0" xfId="0" applyFont="1" applyFill="1"/>
    <xf numFmtId="0" fontId="5" fillId="2" borderId="1" xfId="0" applyFont="1" applyFill="1" applyBorder="1" applyAlignment="1">
      <alignment horizontal="center"/>
    </xf>
    <xf numFmtId="0" fontId="0" fillId="2" borderId="0" xfId="0" applyFill="1"/>
    <xf numFmtId="0" fontId="2" fillId="2" borderId="0" xfId="1" applyFill="1" applyAlignment="1" applyProtection="1">
      <alignment wrapText="1"/>
      <protection locked="0"/>
    </xf>
    <xf numFmtId="0" fontId="2" fillId="2" borderId="0" xfId="1" applyFill="1" applyAlignment="1">
      <alignment horizontal="left"/>
    </xf>
    <xf numFmtId="0" fontId="2" fillId="2" borderId="0" xfId="1" applyFill="1" applyAlignment="1">
      <alignment wrapText="1"/>
    </xf>
    <xf numFmtId="164" fontId="2" fillId="2" borderId="0" xfId="1" applyNumberFormat="1" applyFill="1"/>
    <xf numFmtId="169" fontId="7" fillId="2" borderId="0" xfId="1" applyNumberFormat="1" applyFont="1" applyFill="1" applyAlignment="1">
      <alignment vertical="center"/>
    </xf>
    <xf numFmtId="167" fontId="2" fillId="2" borderId="0" xfId="1" applyNumberFormat="1" applyFill="1"/>
    <xf numFmtId="0" fontId="6" fillId="2" borderId="0" xfId="0" applyFont="1" applyFill="1"/>
    <xf numFmtId="20" fontId="2" fillId="2" borderId="0" xfId="1" applyNumberFormat="1" applyFill="1"/>
    <xf numFmtId="0" fontId="12" fillId="3" borderId="2" xfId="2" applyFont="1" applyFill="1" applyBorder="1"/>
    <xf numFmtId="0" fontId="1" fillId="0" borderId="2" xfId="2" applyBorder="1"/>
    <xf numFmtId="0" fontId="1" fillId="5" borderId="2" xfId="2" applyFill="1" applyBorder="1"/>
    <xf numFmtId="0" fontId="1" fillId="4" borderId="2" xfId="2" applyFill="1" applyBorder="1"/>
    <xf numFmtId="169" fontId="7" fillId="0" borderId="0" xfId="1" applyNumberFormat="1" applyFont="1" applyAlignment="1">
      <alignment horizontal="center"/>
    </xf>
    <xf numFmtId="170" fontId="2" fillId="0" borderId="0" xfId="1" applyNumberFormat="1" applyAlignment="1">
      <alignment horizontal="center" vertical="center"/>
    </xf>
    <xf numFmtId="169" fontId="7" fillId="0" borderId="0" xfId="1" applyNumberFormat="1" applyFont="1" applyAlignment="1">
      <alignment horizontal="center" vertical="center"/>
    </xf>
    <xf numFmtId="169" fontId="7" fillId="2" borderId="0" xfId="1" applyNumberFormat="1" applyFont="1" applyFill="1" applyAlignment="1">
      <alignment horizontal="center" vertical="center"/>
    </xf>
    <xf numFmtId="0" fontId="1" fillId="6" borderId="2" xfId="2" applyFill="1" applyBorder="1"/>
    <xf numFmtId="4" fontId="1" fillId="6" borderId="2" xfId="2" applyNumberFormat="1" applyFill="1" applyBorder="1"/>
  </cellXfs>
  <cellStyles count="3">
    <cellStyle name="Standard" xfId="0" builtinId="0"/>
    <cellStyle name="Standard_preise_ab_2003" xfId="1" xr:uid="{00000000-0005-0000-0000-000001000000}"/>
    <cellStyle name="Standard_Schleupen" xfId="2" xr:uid="{B4D0BDE1-50C8-4DD6-9886-B98A04FD330F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209550</xdr:colOff>
      <xdr:row>0</xdr:row>
      <xdr:rowOff>62064</xdr:rowOff>
    </xdr:from>
    <xdr:to>
      <xdr:col>11</xdr:col>
      <xdr:colOff>676275</xdr:colOff>
      <xdr:row>4</xdr:row>
      <xdr:rowOff>113995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62064"/>
          <a:ext cx="1990725" cy="852031"/>
        </a:xfrm>
        <a:prstGeom prst="rect">
          <a:avLst/>
        </a:prstGeom>
      </xdr:spPr>
    </xdr:pic>
    <xdr:clientData/>
  </xdr:twoCellAnchor>
  <xdr:twoCellAnchor editAs="oneCell">
    <xdr:from>
      <xdr:col>9</xdr:col>
      <xdr:colOff>238125</xdr:colOff>
      <xdr:row>79</xdr:row>
      <xdr:rowOff>100164</xdr:rowOff>
    </xdr:from>
    <xdr:to>
      <xdr:col>11</xdr:col>
      <xdr:colOff>704850</xdr:colOff>
      <xdr:row>83</xdr:row>
      <xdr:rowOff>142570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5" y="13625664"/>
          <a:ext cx="1990725" cy="8520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495300</xdr:colOff>
      <xdr:row>0</xdr:row>
      <xdr:rowOff>62064</xdr:rowOff>
    </xdr:from>
    <xdr:to>
      <xdr:col>11</xdr:col>
      <xdr:colOff>530225</xdr:colOff>
      <xdr:row>4</xdr:row>
      <xdr:rowOff>123520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9175" y="62064"/>
          <a:ext cx="1987550" cy="855206"/>
        </a:xfrm>
        <a:prstGeom prst="rect">
          <a:avLst/>
        </a:prstGeom>
      </xdr:spPr>
    </xdr:pic>
    <xdr:clientData/>
  </xdr:twoCellAnchor>
  <xdr:twoCellAnchor editAs="oneCell">
    <xdr:from>
      <xdr:col>9</xdr:col>
      <xdr:colOff>504825</xdr:colOff>
      <xdr:row>88</xdr:row>
      <xdr:rowOff>52539</xdr:rowOff>
    </xdr:from>
    <xdr:to>
      <xdr:col>11</xdr:col>
      <xdr:colOff>542925</xdr:colOff>
      <xdr:row>92</xdr:row>
      <xdr:rowOff>104470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1875" y="15092514"/>
          <a:ext cx="1990725" cy="8520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93"/>
  <sheetViews>
    <sheetView tabSelected="1" zoomScaleNormal="100" workbookViewId="0">
      <selection activeCell="H64" sqref="H64"/>
    </sheetView>
  </sheetViews>
  <sheetFormatPr baseColWidth="10" defaultColWidth="10" defaultRowHeight="12.5" x14ac:dyDescent="0.25"/>
  <cols>
    <col min="1" max="1" width="13.08203125" style="4" customWidth="1"/>
    <col min="2" max="2" width="10" style="1"/>
    <col min="3" max="3" width="5.08203125" style="1" customWidth="1"/>
    <col min="4" max="5" width="10" style="1"/>
    <col min="6" max="6" width="11.5" style="1" customWidth="1"/>
    <col min="7" max="7" width="8.33203125" style="1" customWidth="1"/>
    <col min="8" max="8" width="8" style="1" customWidth="1"/>
    <col min="9" max="16384" width="10" style="1"/>
  </cols>
  <sheetData>
    <row r="1" spans="1:256" ht="13.5" customHeight="1" x14ac:dyDescent="0.4">
      <c r="B1" s="39"/>
      <c r="C1" s="39"/>
      <c r="D1" s="39"/>
      <c r="E1" s="39"/>
      <c r="F1" s="39"/>
      <c r="G1" s="39"/>
    </row>
    <row r="2" spans="1:256" ht="20" x14ac:dyDescent="0.4">
      <c r="A2" s="42" t="s">
        <v>487</v>
      </c>
      <c r="B2" s="39"/>
      <c r="C2" s="39"/>
      <c r="D2" s="39"/>
      <c r="E2" s="39"/>
      <c r="F2" s="39"/>
      <c r="G2" s="39"/>
    </row>
    <row r="3" spans="1:256" x14ac:dyDescent="0.25">
      <c r="A3" s="40" t="s">
        <v>488</v>
      </c>
    </row>
    <row r="4" spans="1:256" ht="16" thickBot="1" x14ac:dyDescent="0.4">
      <c r="A4" s="58" t="s">
        <v>27</v>
      </c>
      <c r="B4" s="59"/>
      <c r="C4" s="59"/>
      <c r="D4" s="49"/>
      <c r="E4" s="49"/>
      <c r="F4" s="60" t="s">
        <v>385</v>
      </c>
      <c r="G4" s="49"/>
    </row>
    <row r="5" spans="1:256" ht="14" x14ac:dyDescent="0.3">
      <c r="A5" t="s">
        <v>20</v>
      </c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14" x14ac:dyDescent="0.3">
      <c r="A6" t="s">
        <v>44</v>
      </c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ht="14" x14ac:dyDescent="0.3">
      <c r="A7" s="56" t="s">
        <v>489</v>
      </c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ht="14" x14ac:dyDescent="0.3">
      <c r="A8" s="56" t="s">
        <v>490</v>
      </c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14" x14ac:dyDescent="0.3">
      <c r="A9" t="s">
        <v>386</v>
      </c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14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ht="14" x14ac:dyDescent="0.3">
      <c r="B11" s="4"/>
      <c r="C11" s="4"/>
      <c r="D11" s="4"/>
      <c r="E11" s="4"/>
      <c r="F11" s="4"/>
      <c r="G11" s="4"/>
      <c r="H11" s="4"/>
      <c r="I11" s="4"/>
      <c r="J11" s="4"/>
      <c r="M11"/>
      <c r="N11"/>
      <c r="O11"/>
      <c r="P11"/>
      <c r="Q11"/>
      <c r="R11"/>
      <c r="S11"/>
    </row>
    <row r="12" spans="1:256" ht="18" x14ac:dyDescent="0.4">
      <c r="A12" s="3" t="s">
        <v>28</v>
      </c>
      <c r="L12" s="7"/>
      <c r="M12"/>
      <c r="N12"/>
      <c r="O12"/>
      <c r="P12"/>
      <c r="Q12"/>
      <c r="R12"/>
      <c r="S12"/>
    </row>
    <row r="13" spans="1:256" ht="14" x14ac:dyDescent="0.3">
      <c r="M13"/>
      <c r="N13"/>
      <c r="O13"/>
      <c r="P13"/>
      <c r="Q13"/>
      <c r="R13"/>
      <c r="S13"/>
    </row>
    <row r="14" spans="1:256" ht="14" x14ac:dyDescent="0.3">
      <c r="A14" s="4" t="s">
        <v>1</v>
      </c>
      <c r="B14" s="1" t="s">
        <v>21</v>
      </c>
      <c r="D14" s="5"/>
      <c r="F14" s="6"/>
      <c r="G14" s="6"/>
      <c r="H14" s="6"/>
      <c r="K14" s="35">
        <v>6.87</v>
      </c>
      <c r="L14" s="5" t="s">
        <v>53</v>
      </c>
      <c r="M14"/>
      <c r="N14"/>
      <c r="O14"/>
      <c r="P14"/>
      <c r="Q14"/>
      <c r="R14"/>
      <c r="S14"/>
    </row>
    <row r="15" spans="1:256" ht="14" x14ac:dyDescent="0.3">
      <c r="A15" s="9"/>
      <c r="B15" s="10"/>
      <c r="C15" s="10"/>
      <c r="D15" s="11"/>
      <c r="E15" s="10"/>
      <c r="F15" s="12"/>
      <c r="G15" s="12"/>
      <c r="H15" s="10"/>
      <c r="I15" s="13"/>
      <c r="M15"/>
      <c r="N15"/>
      <c r="O15"/>
      <c r="P15"/>
      <c r="Q15"/>
      <c r="R15"/>
      <c r="S15"/>
    </row>
    <row r="16" spans="1:256" ht="14" x14ac:dyDescent="0.3">
      <c r="A16" s="18" t="s">
        <v>23</v>
      </c>
      <c r="B16" s="10"/>
      <c r="C16" s="10"/>
      <c r="D16" s="11"/>
      <c r="E16" s="10"/>
      <c r="F16" s="12"/>
      <c r="G16" s="12"/>
      <c r="H16" s="10"/>
      <c r="I16" s="13"/>
      <c r="K16" s="37">
        <v>82</v>
      </c>
      <c r="L16" s="32" t="s">
        <v>24</v>
      </c>
      <c r="M16"/>
      <c r="N16"/>
      <c r="O16"/>
      <c r="P16"/>
      <c r="Q16"/>
      <c r="R16"/>
      <c r="S16"/>
    </row>
    <row r="17" spans="1:19" ht="14" x14ac:dyDescent="0.3">
      <c r="L17" s="5"/>
      <c r="M17"/>
      <c r="N17"/>
      <c r="O17"/>
      <c r="P17"/>
      <c r="Q17"/>
      <c r="R17"/>
      <c r="S17"/>
    </row>
    <row r="18" spans="1:19" ht="18" x14ac:dyDescent="0.4">
      <c r="A18" s="3" t="s">
        <v>491</v>
      </c>
      <c r="M18"/>
      <c r="N18"/>
      <c r="O18"/>
      <c r="P18"/>
      <c r="Q18"/>
      <c r="R18"/>
      <c r="S18"/>
    </row>
    <row r="19" spans="1:19" ht="14" x14ac:dyDescent="0.3">
      <c r="M19"/>
      <c r="N19"/>
      <c r="O19"/>
      <c r="P19"/>
      <c r="Q19"/>
      <c r="R19"/>
      <c r="S19"/>
    </row>
    <row r="20" spans="1:19" ht="14" x14ac:dyDescent="0.3">
      <c r="M20"/>
      <c r="N20"/>
      <c r="O20"/>
      <c r="P20"/>
      <c r="Q20"/>
      <c r="R20"/>
      <c r="S20"/>
    </row>
    <row r="21" spans="1:19" ht="14" x14ac:dyDescent="0.3">
      <c r="A21" s="27" t="s">
        <v>1</v>
      </c>
      <c r="B21" s="43" t="s">
        <v>486</v>
      </c>
      <c r="K21" s="35">
        <f>K14/2</f>
        <v>3.4350000000000001</v>
      </c>
      <c r="L21" s="5" t="s">
        <v>53</v>
      </c>
      <c r="M21"/>
      <c r="N21"/>
      <c r="O21"/>
      <c r="P21"/>
      <c r="Q21"/>
      <c r="R21"/>
      <c r="S21"/>
    </row>
    <row r="22" spans="1:19" ht="14" x14ac:dyDescent="0.3">
      <c r="A22" s="27" t="s">
        <v>1</v>
      </c>
      <c r="B22" s="43" t="s">
        <v>387</v>
      </c>
      <c r="K22" s="35">
        <f>K14*0.4</f>
        <v>2.7480000000000002</v>
      </c>
      <c r="L22" s="5" t="s">
        <v>53</v>
      </c>
      <c r="M22"/>
      <c r="N22"/>
      <c r="O22"/>
      <c r="P22"/>
      <c r="Q22"/>
      <c r="R22"/>
      <c r="S22"/>
    </row>
    <row r="23" spans="1:19" ht="14" x14ac:dyDescent="0.3">
      <c r="A23" s="27" t="s">
        <v>445</v>
      </c>
      <c r="B23" s="43" t="s">
        <v>388</v>
      </c>
      <c r="C23" s="2"/>
      <c r="D23" s="2"/>
      <c r="E23" s="2"/>
      <c r="F23" s="2"/>
      <c r="G23" s="2"/>
      <c r="H23" s="2"/>
      <c r="I23" s="2"/>
      <c r="K23" s="35">
        <v>10.14</v>
      </c>
      <c r="L23" s="5" t="s">
        <v>53</v>
      </c>
      <c r="M23"/>
      <c r="N23"/>
      <c r="O23"/>
      <c r="P23"/>
      <c r="Q23"/>
      <c r="R23"/>
      <c r="S23"/>
    </row>
    <row r="24" spans="1:19" ht="14" x14ac:dyDescent="0.3">
      <c r="A24" s="27" t="s">
        <v>446</v>
      </c>
      <c r="B24" s="43" t="s">
        <v>388</v>
      </c>
      <c r="C24" s="2"/>
      <c r="D24" s="2"/>
      <c r="E24" s="2"/>
      <c r="F24" s="2"/>
      <c r="G24" s="2"/>
      <c r="H24" s="2"/>
      <c r="I24" s="2"/>
      <c r="K24" s="35">
        <v>1.32</v>
      </c>
      <c r="L24" s="5" t="s">
        <v>53</v>
      </c>
      <c r="M24"/>
      <c r="N24"/>
      <c r="O24"/>
      <c r="P24"/>
      <c r="Q24"/>
      <c r="R24"/>
      <c r="S24"/>
    </row>
    <row r="25" spans="1:19" ht="14" x14ac:dyDescent="0.3">
      <c r="M25"/>
      <c r="N25"/>
      <c r="O25"/>
      <c r="P25"/>
      <c r="Q25"/>
      <c r="R25"/>
      <c r="S25"/>
    </row>
    <row r="26" spans="1:19" ht="25.5" x14ac:dyDescent="0.3">
      <c r="A26" s="27" t="s">
        <v>443</v>
      </c>
      <c r="B26" s="43" t="s">
        <v>492</v>
      </c>
      <c r="K26" s="35">
        <f>-((50+30)/1.19+(3750*K14/100*0.2))</f>
        <v>-118.75189075630253</v>
      </c>
      <c r="L26" s="32" t="s">
        <v>24</v>
      </c>
      <c r="M26"/>
      <c r="N26"/>
      <c r="O26"/>
      <c r="P26"/>
      <c r="Q26"/>
      <c r="R26"/>
      <c r="S26"/>
    </row>
    <row r="27" spans="1:19" ht="14" x14ac:dyDescent="0.3">
      <c r="M27"/>
      <c r="N27"/>
      <c r="O27"/>
      <c r="P27"/>
      <c r="Q27"/>
      <c r="R27"/>
      <c r="S27"/>
    </row>
    <row r="28" spans="1:19" ht="18" x14ac:dyDescent="0.4">
      <c r="A28" s="3" t="s">
        <v>29</v>
      </c>
      <c r="M28"/>
      <c r="N28"/>
      <c r="O28"/>
      <c r="P28"/>
      <c r="Q28"/>
      <c r="R28"/>
      <c r="S28"/>
    </row>
    <row r="29" spans="1:19" ht="15.5" x14ac:dyDescent="0.35">
      <c r="A29" s="15"/>
      <c r="M29"/>
      <c r="N29"/>
      <c r="O29"/>
      <c r="P29"/>
      <c r="Q29"/>
      <c r="R29"/>
      <c r="S29"/>
    </row>
    <row r="30" spans="1:19" ht="14" x14ac:dyDescent="0.3">
      <c r="A30" s="9" t="s">
        <v>2</v>
      </c>
      <c r="M30"/>
      <c r="N30"/>
      <c r="O30"/>
      <c r="P30"/>
      <c r="Q30"/>
      <c r="R30"/>
      <c r="S30"/>
    </row>
    <row r="31" spans="1:19" ht="14" x14ac:dyDescent="0.3">
      <c r="H31" s="5" t="s">
        <v>0</v>
      </c>
      <c r="K31" s="5" t="s">
        <v>0</v>
      </c>
      <c r="M31"/>
      <c r="N31"/>
      <c r="O31"/>
      <c r="P31"/>
      <c r="Q31"/>
      <c r="R31"/>
      <c r="S31"/>
    </row>
    <row r="32" spans="1:19" ht="14" x14ac:dyDescent="0.3">
      <c r="H32" s="5" t="s">
        <v>3</v>
      </c>
      <c r="K32" s="5" t="s">
        <v>1</v>
      </c>
      <c r="M32"/>
      <c r="N32"/>
      <c r="O32"/>
      <c r="P32"/>
      <c r="Q32"/>
      <c r="R32"/>
      <c r="S32"/>
    </row>
    <row r="33" spans="1:19" ht="14" x14ac:dyDescent="0.3">
      <c r="A33" s="9" t="s">
        <v>4</v>
      </c>
      <c r="H33" s="5" t="s">
        <v>5</v>
      </c>
      <c r="K33" s="5" t="s">
        <v>53</v>
      </c>
      <c r="M33"/>
      <c r="N33"/>
      <c r="O33"/>
      <c r="P33"/>
      <c r="Q33"/>
      <c r="R33"/>
      <c r="S33"/>
    </row>
    <row r="34" spans="1:19" ht="14" x14ac:dyDescent="0.3">
      <c r="A34" s="9"/>
      <c r="H34" s="5"/>
      <c r="K34" s="5"/>
      <c r="M34"/>
      <c r="N34"/>
      <c r="O34"/>
      <c r="P34"/>
      <c r="Q34"/>
      <c r="R34"/>
      <c r="S34"/>
    </row>
    <row r="35" spans="1:19" ht="14" x14ac:dyDescent="0.3">
      <c r="A35" s="4" t="s">
        <v>7</v>
      </c>
      <c r="D35" s="5"/>
      <c r="H35" s="35">
        <v>16.452431685584994</v>
      </c>
      <c r="I35" s="33"/>
      <c r="K35" s="35">
        <v>4.5099067730987121</v>
      </c>
      <c r="M35"/>
      <c r="N35"/>
      <c r="O35"/>
      <c r="P35"/>
      <c r="Q35"/>
      <c r="R35"/>
      <c r="S35"/>
    </row>
    <row r="36" spans="1:19" ht="14" x14ac:dyDescent="0.3">
      <c r="A36" s="4" t="s">
        <v>9</v>
      </c>
      <c r="D36" s="5"/>
      <c r="H36" s="35">
        <v>17.449644628880694</v>
      </c>
      <c r="I36" s="33"/>
      <c r="K36" s="35">
        <v>5.3996154562194452</v>
      </c>
      <c r="M36"/>
      <c r="N36"/>
      <c r="O36"/>
      <c r="P36"/>
      <c r="Q36"/>
      <c r="R36"/>
      <c r="S36"/>
    </row>
    <row r="37" spans="1:19" ht="14" x14ac:dyDescent="0.3">
      <c r="A37" s="4" t="s">
        <v>8</v>
      </c>
      <c r="D37" s="5"/>
      <c r="H37" s="35">
        <v>21.133380708045511</v>
      </c>
      <c r="I37" s="33"/>
      <c r="K37" s="35">
        <v>6.3679946375352765</v>
      </c>
      <c r="M37"/>
      <c r="N37"/>
      <c r="O37"/>
      <c r="P37"/>
      <c r="Q37"/>
      <c r="R37"/>
      <c r="S37"/>
    </row>
    <row r="38" spans="1:19" ht="14" x14ac:dyDescent="0.3">
      <c r="A38" s="9"/>
      <c r="B38" s="10"/>
      <c r="C38" s="10"/>
      <c r="D38" s="11"/>
      <c r="E38" s="10"/>
      <c r="F38" s="12"/>
      <c r="G38" s="12"/>
      <c r="H38" s="10"/>
      <c r="I38" s="13"/>
      <c r="K38" s="13"/>
      <c r="M38"/>
      <c r="N38"/>
      <c r="O38"/>
      <c r="P38"/>
      <c r="Q38"/>
      <c r="R38"/>
      <c r="S38"/>
    </row>
    <row r="39" spans="1:19" ht="14" x14ac:dyDescent="0.3">
      <c r="D39" s="5"/>
      <c r="I39" s="17"/>
      <c r="K39" s="8"/>
      <c r="M39"/>
      <c r="N39"/>
      <c r="O39"/>
      <c r="P39"/>
      <c r="Q39"/>
      <c r="R39"/>
      <c r="S39"/>
    </row>
    <row r="40" spans="1:19" ht="14" x14ac:dyDescent="0.3">
      <c r="A40" s="9" t="s">
        <v>12</v>
      </c>
      <c r="M40"/>
      <c r="N40"/>
      <c r="O40"/>
      <c r="P40"/>
      <c r="Q40"/>
      <c r="R40"/>
      <c r="S40"/>
    </row>
    <row r="41" spans="1:19" ht="14" x14ac:dyDescent="0.3">
      <c r="A41" s="9"/>
      <c r="M41"/>
      <c r="N41"/>
      <c r="O41"/>
      <c r="P41"/>
      <c r="Q41"/>
      <c r="R41"/>
      <c r="S41"/>
    </row>
    <row r="42" spans="1:19" ht="14" x14ac:dyDescent="0.3">
      <c r="H42" s="5" t="s">
        <v>0</v>
      </c>
      <c r="K42" s="5" t="s">
        <v>0</v>
      </c>
      <c r="M42"/>
      <c r="N42"/>
      <c r="O42"/>
      <c r="P42"/>
      <c r="Q42"/>
      <c r="R42"/>
      <c r="S42"/>
    </row>
    <row r="43" spans="1:19" ht="14" x14ac:dyDescent="0.3">
      <c r="H43" s="5" t="s">
        <v>3</v>
      </c>
      <c r="K43" s="5" t="s">
        <v>1</v>
      </c>
      <c r="M43"/>
      <c r="N43"/>
      <c r="O43"/>
      <c r="P43"/>
      <c r="Q43"/>
      <c r="R43"/>
      <c r="S43"/>
    </row>
    <row r="44" spans="1:19" ht="14" x14ac:dyDescent="0.3">
      <c r="A44" s="9" t="s">
        <v>4</v>
      </c>
      <c r="H44" s="5" t="s">
        <v>5</v>
      </c>
      <c r="K44" s="5" t="s">
        <v>53</v>
      </c>
      <c r="M44"/>
      <c r="N44"/>
      <c r="O44"/>
      <c r="P44"/>
      <c r="Q44"/>
      <c r="R44"/>
      <c r="S44"/>
    </row>
    <row r="45" spans="1:19" ht="14" x14ac:dyDescent="0.3">
      <c r="A45" s="9"/>
      <c r="H45" s="5"/>
      <c r="K45" s="5"/>
      <c r="M45"/>
      <c r="N45"/>
      <c r="O45"/>
      <c r="P45"/>
      <c r="Q45"/>
      <c r="R45"/>
      <c r="S45"/>
    </row>
    <row r="46" spans="1:19" ht="14" x14ac:dyDescent="0.3">
      <c r="A46" s="4" t="s">
        <v>7</v>
      </c>
      <c r="D46" s="5"/>
      <c r="H46" s="35">
        <v>98.666836214027384</v>
      </c>
      <c r="I46" s="33"/>
      <c r="K46" s="35">
        <v>1.2213305919610162</v>
      </c>
      <c r="M46"/>
      <c r="N46"/>
      <c r="O46"/>
      <c r="P46"/>
      <c r="Q46"/>
      <c r="R46"/>
      <c r="S46"/>
    </row>
    <row r="47" spans="1:19" ht="14" x14ac:dyDescent="0.3">
      <c r="A47" s="4" t="s">
        <v>9</v>
      </c>
      <c r="D47" s="5"/>
      <c r="H47" s="35">
        <v>126.20978869145871</v>
      </c>
      <c r="I47" s="33"/>
      <c r="K47" s="35">
        <v>1.0492096937163238</v>
      </c>
      <c r="M47"/>
      <c r="N47"/>
      <c r="O47"/>
      <c r="P47"/>
      <c r="Q47"/>
      <c r="R47"/>
      <c r="S47"/>
    </row>
    <row r="48" spans="1:19" ht="14" x14ac:dyDescent="0.3">
      <c r="A48" s="4" t="s">
        <v>8</v>
      </c>
      <c r="D48" s="5"/>
      <c r="H48" s="35">
        <v>146.85320982368722</v>
      </c>
      <c r="I48" s="33"/>
      <c r="K48" s="35">
        <v>1.3392014729096082</v>
      </c>
      <c r="M48"/>
      <c r="N48"/>
      <c r="O48"/>
      <c r="P48"/>
      <c r="Q48"/>
      <c r="R48"/>
      <c r="S48"/>
    </row>
    <row r="49" spans="1:19" ht="14" x14ac:dyDescent="0.3">
      <c r="A49" s="9"/>
      <c r="B49" s="10"/>
      <c r="C49" s="10"/>
      <c r="D49" s="11"/>
      <c r="E49" s="10"/>
      <c r="F49" s="12"/>
      <c r="G49" s="12"/>
      <c r="H49" s="12"/>
      <c r="I49" s="10"/>
      <c r="K49" s="13"/>
      <c r="M49"/>
      <c r="N49"/>
      <c r="O49"/>
      <c r="P49"/>
      <c r="Q49"/>
      <c r="R49"/>
      <c r="S49"/>
    </row>
    <row r="50" spans="1:19" ht="14" x14ac:dyDescent="0.3">
      <c r="A50" s="9"/>
      <c r="B50" s="10"/>
      <c r="C50" s="10"/>
      <c r="D50" s="11"/>
      <c r="E50" s="10"/>
      <c r="F50" s="12"/>
      <c r="G50" s="12"/>
      <c r="H50" s="12"/>
      <c r="I50" s="10"/>
      <c r="K50" s="5"/>
      <c r="M50"/>
      <c r="N50"/>
      <c r="O50"/>
      <c r="P50"/>
      <c r="Q50"/>
      <c r="R50"/>
      <c r="S50"/>
    </row>
    <row r="51" spans="1:19" ht="14" x14ac:dyDescent="0.3">
      <c r="A51" s="30" t="s">
        <v>22</v>
      </c>
      <c r="D51" s="5"/>
      <c r="F51" s="6"/>
      <c r="G51" s="6"/>
      <c r="H51" s="6"/>
      <c r="K51" s="29"/>
      <c r="M51"/>
      <c r="N51"/>
      <c r="O51"/>
      <c r="P51"/>
      <c r="Q51"/>
      <c r="R51"/>
      <c r="S51"/>
    </row>
    <row r="52" spans="1:19" ht="14" x14ac:dyDescent="0.3">
      <c r="A52" s="18" t="s">
        <v>43</v>
      </c>
      <c r="B52" s="4"/>
      <c r="C52" s="4"/>
      <c r="D52" s="4"/>
      <c r="E52" s="4"/>
      <c r="F52" s="4"/>
      <c r="G52" s="4"/>
      <c r="H52" s="4"/>
      <c r="I52" s="4"/>
      <c r="K52" s="36"/>
      <c r="M52"/>
      <c r="N52"/>
      <c r="O52"/>
      <c r="P52"/>
      <c r="Q52"/>
      <c r="R52"/>
      <c r="S52"/>
    </row>
    <row r="53" spans="1:19" ht="13" x14ac:dyDescent="0.3">
      <c r="A53" s="18"/>
      <c r="B53" s="10"/>
      <c r="C53" s="10"/>
      <c r="D53" s="11"/>
      <c r="E53" s="10"/>
      <c r="F53" s="12"/>
      <c r="G53" s="12"/>
      <c r="H53" s="10"/>
      <c r="I53" s="13"/>
      <c r="J53" s="13"/>
      <c r="M53" s="7"/>
    </row>
    <row r="54" spans="1:19" ht="13" x14ac:dyDescent="0.3">
      <c r="A54" s="41" t="s">
        <v>30</v>
      </c>
      <c r="B54" s="10"/>
      <c r="C54" s="10"/>
      <c r="D54" s="11"/>
      <c r="E54" s="10"/>
      <c r="F54" s="12"/>
      <c r="G54" s="12"/>
      <c r="H54" s="10"/>
      <c r="I54" s="13"/>
      <c r="J54" s="13"/>
      <c r="M54" s="7"/>
    </row>
    <row r="55" spans="1:19" x14ac:dyDescent="0.25">
      <c r="A55" s="41" t="s">
        <v>31</v>
      </c>
      <c r="D55" s="5"/>
      <c r="F55" s="6"/>
      <c r="G55" s="6"/>
      <c r="I55" s="17"/>
      <c r="J55" s="8"/>
      <c r="L55" s="7"/>
    </row>
    <row r="56" spans="1:19" x14ac:dyDescent="0.25">
      <c r="A56" s="18"/>
      <c r="B56" s="19"/>
      <c r="C56" s="19"/>
      <c r="D56" s="19"/>
      <c r="E56" s="19"/>
      <c r="F56" s="19"/>
      <c r="G56" s="19"/>
      <c r="H56" s="19"/>
      <c r="I56" s="19"/>
    </row>
    <row r="57" spans="1:19" x14ac:dyDescent="0.25">
      <c r="A57" s="41" t="s">
        <v>51</v>
      </c>
      <c r="B57" s="19"/>
      <c r="C57" s="19"/>
      <c r="D57" s="19"/>
      <c r="E57" s="19"/>
      <c r="F57" s="19"/>
      <c r="G57" s="19"/>
      <c r="H57" s="19"/>
      <c r="I57" s="19"/>
      <c r="M57" s="7"/>
    </row>
    <row r="58" spans="1:19" ht="14" x14ac:dyDescent="0.3">
      <c r="A58"/>
      <c r="B58" s="19"/>
      <c r="C58" s="19"/>
      <c r="D58" s="19"/>
      <c r="E58" s="19"/>
      <c r="F58" s="19"/>
      <c r="G58" s="19"/>
      <c r="H58" s="19"/>
      <c r="I58" s="19"/>
      <c r="K58" s="7"/>
      <c r="L58" s="7"/>
      <c r="M58" s="7"/>
    </row>
    <row r="59" spans="1:19" ht="14" x14ac:dyDescent="0.3">
      <c r="A59" s="41" t="s">
        <v>45</v>
      </c>
      <c r="B59" s="19"/>
      <c r="C59" s="19"/>
      <c r="D59" s="56" t="s">
        <v>47</v>
      </c>
      <c r="E59" s="19"/>
      <c r="F59" s="19"/>
      <c r="G59" s="19"/>
      <c r="H59" s="19"/>
      <c r="I59" s="19"/>
      <c r="K59" s="7"/>
      <c r="L59" s="7"/>
      <c r="M59" s="7"/>
    </row>
    <row r="60" spans="1:19" ht="14" x14ac:dyDescent="0.3">
      <c r="A60" s="41" t="s">
        <v>48</v>
      </c>
      <c r="B60" s="19"/>
      <c r="C60" s="19"/>
      <c r="D60" s="56" t="s">
        <v>49</v>
      </c>
      <c r="E60" s="19"/>
      <c r="F60" s="19"/>
      <c r="G60" s="19"/>
      <c r="H60" s="19"/>
      <c r="I60" s="19"/>
      <c r="K60" s="7"/>
      <c r="L60" s="7"/>
    </row>
    <row r="61" spans="1:19" ht="14" x14ac:dyDescent="0.3">
      <c r="A61" s="41" t="s">
        <v>46</v>
      </c>
      <c r="B61" s="19"/>
      <c r="C61" s="19"/>
      <c r="D61" s="56" t="s">
        <v>50</v>
      </c>
      <c r="E61" s="19"/>
      <c r="F61" s="19"/>
      <c r="G61" s="19"/>
      <c r="H61" s="19"/>
      <c r="I61" s="19"/>
    </row>
    <row r="62" spans="1:19" x14ac:dyDescent="0.25">
      <c r="B62" s="19"/>
      <c r="C62" s="19"/>
      <c r="D62" s="19"/>
      <c r="E62" s="19"/>
      <c r="F62" s="19"/>
      <c r="G62" s="19"/>
      <c r="H62" s="19"/>
      <c r="I62" s="19"/>
    </row>
    <row r="63" spans="1:19" x14ac:dyDescent="0.25">
      <c r="A63" s="18" t="s">
        <v>37</v>
      </c>
      <c r="B63" s="19"/>
      <c r="C63" s="19"/>
      <c r="D63" s="19"/>
      <c r="E63" s="19"/>
      <c r="F63" s="19"/>
      <c r="G63" s="19"/>
      <c r="H63" s="19"/>
      <c r="I63" s="19"/>
    </row>
    <row r="64" spans="1:19" x14ac:dyDescent="0.25">
      <c r="A64" s="4" t="s">
        <v>38</v>
      </c>
      <c r="B64" s="41"/>
      <c r="C64" s="41"/>
      <c r="D64" s="41"/>
      <c r="E64" s="19"/>
      <c r="F64" s="19"/>
      <c r="G64" s="19"/>
      <c r="H64" s="19"/>
      <c r="I64" s="19"/>
    </row>
    <row r="65" spans="1:13" ht="14" x14ac:dyDescent="0.3">
      <c r="A65" s="18" t="s">
        <v>39</v>
      </c>
      <c r="B65"/>
      <c r="C65"/>
      <c r="D65"/>
      <c r="E65" s="19"/>
      <c r="F65" s="19"/>
      <c r="G65" s="19"/>
      <c r="H65" s="19"/>
      <c r="I65" s="19"/>
    </row>
    <row r="66" spans="1:13" x14ac:dyDescent="0.25">
      <c r="A66" s="18" t="s">
        <v>40</v>
      </c>
      <c r="B66" s="41"/>
      <c r="C66" s="41"/>
      <c r="E66" s="19"/>
      <c r="F66" s="19"/>
      <c r="G66" s="19"/>
      <c r="H66" s="19"/>
      <c r="I66" s="19"/>
    </row>
    <row r="67" spans="1:13" x14ac:dyDescent="0.25">
      <c r="B67" s="41"/>
      <c r="C67" s="41"/>
      <c r="E67" s="18"/>
      <c r="F67" s="18"/>
      <c r="G67" s="18"/>
      <c r="H67" s="18"/>
      <c r="I67" s="18"/>
    </row>
    <row r="68" spans="1:13" x14ac:dyDescent="0.25">
      <c r="A68" s="53" t="s">
        <v>447</v>
      </c>
      <c r="B68" s="68"/>
      <c r="C68" s="68"/>
      <c r="D68" s="49"/>
      <c r="E68" s="49"/>
      <c r="F68" s="49"/>
    </row>
    <row r="69" spans="1:13" x14ac:dyDescent="0.25">
      <c r="A69" s="53" t="s">
        <v>448</v>
      </c>
      <c r="B69" s="69">
        <v>0.6875</v>
      </c>
      <c r="C69" s="49" t="s">
        <v>450</v>
      </c>
      <c r="D69" s="69">
        <v>0.80208333333333337</v>
      </c>
      <c r="E69" s="49"/>
      <c r="F69" s="49"/>
      <c r="K69" s="7"/>
      <c r="L69" s="7"/>
    </row>
    <row r="70" spans="1:13" x14ac:dyDescent="0.25">
      <c r="A70" s="53" t="s">
        <v>449</v>
      </c>
      <c r="B70" s="69">
        <v>4.1666666666666664E-2</v>
      </c>
      <c r="C70" s="49" t="s">
        <v>450</v>
      </c>
      <c r="D70" s="69">
        <v>0.22916666666666666</v>
      </c>
      <c r="E70" s="49"/>
      <c r="F70" s="49"/>
      <c r="K70" s="7"/>
      <c r="L70" s="7"/>
    </row>
    <row r="71" spans="1:13" x14ac:dyDescent="0.25">
      <c r="A71" s="53" t="s">
        <v>451</v>
      </c>
      <c r="B71" s="51"/>
      <c r="C71" s="51"/>
      <c r="D71" s="51"/>
      <c r="E71" s="51"/>
      <c r="F71" s="51"/>
      <c r="G71" s="18"/>
      <c r="H71" s="18"/>
      <c r="I71" s="18"/>
      <c r="J71" s="18"/>
      <c r="L71" s="7"/>
    </row>
    <row r="72" spans="1:13" x14ac:dyDescent="0.25">
      <c r="B72" s="18"/>
      <c r="C72" s="18"/>
      <c r="D72" s="18"/>
      <c r="E72" s="18"/>
      <c r="F72" s="18"/>
      <c r="G72" s="18"/>
      <c r="H72" s="18"/>
      <c r="I72" s="18"/>
      <c r="J72" s="18"/>
      <c r="L72" s="7"/>
    </row>
    <row r="73" spans="1:13" x14ac:dyDescent="0.25">
      <c r="B73" s="18"/>
      <c r="C73" s="18"/>
      <c r="D73" s="18"/>
      <c r="E73" s="18"/>
      <c r="F73" s="18"/>
      <c r="G73" s="18"/>
      <c r="H73" s="18"/>
      <c r="I73" s="18"/>
      <c r="J73" s="18"/>
      <c r="L73" s="7"/>
    </row>
    <row r="74" spans="1:13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L74" s="7"/>
    </row>
    <row r="75" spans="1:13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</row>
    <row r="76" spans="1:13" x14ac:dyDescent="0.25">
      <c r="A76" s="18"/>
      <c r="B76" s="4"/>
      <c r="C76" s="4"/>
      <c r="D76" s="4"/>
      <c r="E76" s="4"/>
      <c r="F76" s="4"/>
      <c r="G76" s="4"/>
      <c r="H76" s="4"/>
      <c r="I76" s="4"/>
      <c r="J76" s="4"/>
    </row>
    <row r="77" spans="1:13" x14ac:dyDescent="0.25">
      <c r="A77" s="18"/>
      <c r="B77" s="4"/>
      <c r="C77" s="4"/>
      <c r="D77" s="4"/>
      <c r="E77" s="4"/>
      <c r="F77" s="4"/>
      <c r="G77" s="4"/>
      <c r="H77" s="4"/>
    </row>
    <row r="78" spans="1:13" ht="12.75" customHeight="1" x14ac:dyDescent="0.25">
      <c r="M78" s="4" t="s">
        <v>11</v>
      </c>
    </row>
    <row r="79" spans="1:13" ht="18" x14ac:dyDescent="0.4">
      <c r="A79" s="4" t="s">
        <v>499</v>
      </c>
      <c r="B79" s="39"/>
      <c r="C79" s="39"/>
      <c r="D79" s="39"/>
      <c r="E79" s="39"/>
      <c r="F79" s="39"/>
      <c r="G79" s="39"/>
    </row>
    <row r="81" spans="1:23" ht="20" x14ac:dyDescent="0.4">
      <c r="A81" s="42" t="str">
        <f t="shared" ref="A81:A88" si="0">A2</f>
        <v>Netznutzungsentgelte Strom ab 01.01.2026</v>
      </c>
    </row>
    <row r="82" spans="1:23" ht="14" x14ac:dyDescent="0.3">
      <c r="A82" s="40" t="str">
        <f t="shared" si="0"/>
        <v>01.01.2026 - 31.12.2026</v>
      </c>
      <c r="B82"/>
      <c r="C82"/>
      <c r="D82"/>
      <c r="E82"/>
      <c r="F82"/>
      <c r="G82"/>
      <c r="H82"/>
      <c r="I82"/>
      <c r="J82"/>
      <c r="K82"/>
    </row>
    <row r="83" spans="1:23" ht="16" thickBot="1" x14ac:dyDescent="0.4">
      <c r="A83" s="58" t="str">
        <f t="shared" si="0"/>
        <v xml:space="preserve">Preisblatt für Netznutzung - Strom - </v>
      </c>
      <c r="B83" s="59"/>
      <c r="C83" s="59"/>
      <c r="D83" s="49"/>
      <c r="E83" s="61"/>
      <c r="F83" s="60" t="s">
        <v>385</v>
      </c>
      <c r="G83" s="61"/>
      <c r="H83"/>
      <c r="I83"/>
      <c r="J83"/>
      <c r="K83"/>
    </row>
    <row r="84" spans="1:23" ht="14" x14ac:dyDescent="0.3">
      <c r="A84" t="str">
        <f t="shared" si="0"/>
        <v>Hinweis:</v>
      </c>
      <c r="B84"/>
      <c r="C84"/>
      <c r="D84"/>
      <c r="E84"/>
      <c r="F84"/>
      <c r="G84"/>
      <c r="H84"/>
      <c r="I84"/>
      <c r="J84"/>
      <c r="K84"/>
    </row>
    <row r="85" spans="1:23" ht="14" x14ac:dyDescent="0.3">
      <c r="A85" t="str">
        <f t="shared" si="0"/>
        <v>Die Stadtwerke Hilden GmbH weist darauf hin, dass wegen der derzeit noch nicht vollständigen Datengrundlage von einer Veröffentlichung</v>
      </c>
      <c r="B85"/>
      <c r="C85"/>
      <c r="D85"/>
      <c r="E85"/>
      <c r="F85"/>
      <c r="G85"/>
      <c r="H85"/>
      <c r="I85"/>
      <c r="J85"/>
      <c r="K85"/>
    </row>
    <row r="86" spans="1:23" ht="14" x14ac:dyDescent="0.3">
      <c r="A86" t="str">
        <f t="shared" si="0"/>
        <v>verbindlicher Netzentgelte für das Jahr 2026 gemäß § 20 Abs. 1 S. 1 EnWG abgesehen wurde. Stattdessen erfolgt eine Veröffentlichung</v>
      </c>
      <c r="B86"/>
      <c r="C86"/>
      <c r="D86"/>
      <c r="E86"/>
      <c r="F86"/>
      <c r="G86"/>
      <c r="H86"/>
      <c r="I86"/>
      <c r="J86"/>
      <c r="K86"/>
    </row>
    <row r="87" spans="1:23" ht="14" x14ac:dyDescent="0.3">
      <c r="A87" s="56" t="str">
        <f t="shared" si="0"/>
        <v>voraussichtlicher Netzentgelte nach § 20 Abs. 1 Satz 2 EnWG. Die verbindlichen Entgelte des Jahres 2026 können von den vorstehenden</v>
      </c>
      <c r="B87"/>
      <c r="C87"/>
      <c r="D87"/>
      <c r="E87"/>
      <c r="F87"/>
      <c r="G87"/>
      <c r="H87"/>
      <c r="I87"/>
      <c r="J87"/>
      <c r="K87"/>
    </row>
    <row r="88" spans="1:23" ht="14" x14ac:dyDescent="0.3">
      <c r="A88" t="str">
        <f t="shared" si="0"/>
        <v>voraussichtlichen Netzentgelten abweichen.</v>
      </c>
      <c r="B88"/>
      <c r="C88"/>
      <c r="D88"/>
      <c r="E88"/>
      <c r="F88"/>
      <c r="G88"/>
      <c r="H88"/>
      <c r="I88"/>
      <c r="J88"/>
      <c r="K88"/>
    </row>
    <row r="89" spans="1:23" ht="14" x14ac:dyDescent="0.3">
      <c r="A89"/>
    </row>
    <row r="90" spans="1:23" ht="13" x14ac:dyDescent="0.3">
      <c r="O90" s="9"/>
      <c r="P90" s="19"/>
      <c r="Q90" s="19"/>
      <c r="R90" s="19"/>
      <c r="S90" s="19"/>
    </row>
    <row r="91" spans="1:23" ht="18" x14ac:dyDescent="0.4">
      <c r="A91" s="3" t="s">
        <v>35</v>
      </c>
      <c r="T91" s="19"/>
      <c r="U91" s="19"/>
      <c r="V91" s="19"/>
      <c r="W91" s="19"/>
    </row>
    <row r="92" spans="1:23" x14ac:dyDescent="0.25">
      <c r="B92" s="19"/>
      <c r="C92" s="19"/>
      <c r="D92" s="19"/>
      <c r="E92" s="19"/>
      <c r="F92" s="19"/>
      <c r="G92" s="19"/>
      <c r="H92" s="19"/>
      <c r="I92" s="19"/>
    </row>
    <row r="93" spans="1:23" ht="13" x14ac:dyDescent="0.3">
      <c r="A93" s="9" t="s">
        <v>32</v>
      </c>
      <c r="K93" s="5" t="s">
        <v>0</v>
      </c>
    </row>
    <row r="94" spans="1:23" ht="13" x14ac:dyDescent="0.3">
      <c r="A94" s="9"/>
      <c r="B94" s="19"/>
      <c r="C94" s="19"/>
      <c r="D94" s="19"/>
      <c r="F94" s="19"/>
      <c r="G94" s="19"/>
      <c r="H94" s="19"/>
      <c r="I94" s="19"/>
      <c r="K94" s="38" t="s">
        <v>6</v>
      </c>
    </row>
    <row r="95" spans="1:23" x14ac:dyDescent="0.25">
      <c r="A95" s="1"/>
      <c r="B95" s="19"/>
      <c r="C95" s="19"/>
      <c r="D95" s="19"/>
      <c r="F95" s="19"/>
      <c r="G95" s="19"/>
      <c r="H95" s="19"/>
      <c r="I95" s="19"/>
    </row>
    <row r="96" spans="1:23" ht="14" x14ac:dyDescent="0.3">
      <c r="A96" s="4" t="s">
        <v>7</v>
      </c>
      <c r="K96" s="34">
        <v>770.34</v>
      </c>
      <c r="O96" s="9"/>
    </row>
    <row r="97" spans="1:24" ht="14" x14ac:dyDescent="0.3">
      <c r="A97" s="4" t="s">
        <v>8</v>
      </c>
      <c r="B97" s="19"/>
      <c r="C97" s="19"/>
      <c r="D97" s="19"/>
      <c r="E97" s="19"/>
      <c r="F97" s="19"/>
      <c r="G97" s="19"/>
      <c r="H97" s="19"/>
      <c r="I97" s="19"/>
      <c r="K97" s="34">
        <v>523.15</v>
      </c>
      <c r="O97" s="4"/>
    </row>
    <row r="98" spans="1:24" ht="14.25" customHeight="1" x14ac:dyDescent="0.25">
      <c r="A98" s="1"/>
      <c r="B98" s="19"/>
      <c r="C98" s="19"/>
      <c r="D98" s="19"/>
      <c r="E98" s="19"/>
      <c r="F98" s="19"/>
      <c r="G98" s="19"/>
      <c r="H98" s="19"/>
      <c r="I98" s="19"/>
    </row>
    <row r="99" spans="1:24" ht="14.25" customHeight="1" x14ac:dyDescent="0.3">
      <c r="A99" s="9"/>
      <c r="K99" s="5" t="s">
        <v>0</v>
      </c>
    </row>
    <row r="100" spans="1:24" ht="13" x14ac:dyDescent="0.3">
      <c r="A100" s="9" t="s">
        <v>33</v>
      </c>
      <c r="B100" s="19"/>
      <c r="C100" s="19"/>
      <c r="D100" s="19"/>
      <c r="E100" s="19"/>
      <c r="F100" s="19"/>
      <c r="G100" s="19"/>
      <c r="H100" s="19"/>
      <c r="I100" s="19"/>
      <c r="K100" s="38" t="s">
        <v>6</v>
      </c>
    </row>
    <row r="101" spans="1:24" x14ac:dyDescent="0.25">
      <c r="B101" s="19"/>
      <c r="C101" s="19"/>
      <c r="D101" s="19"/>
      <c r="E101" s="19"/>
      <c r="F101" s="19"/>
      <c r="G101" s="19"/>
      <c r="H101" s="19"/>
      <c r="I101" s="19"/>
    </row>
    <row r="102" spans="1:24" ht="14" x14ac:dyDescent="0.3">
      <c r="A102" s="18" t="s">
        <v>14</v>
      </c>
      <c r="B102" s="19"/>
      <c r="C102" s="19"/>
      <c r="D102" s="19"/>
      <c r="E102" s="19"/>
      <c r="F102" s="19"/>
      <c r="G102" s="19"/>
      <c r="H102" s="19"/>
      <c r="I102" s="19"/>
      <c r="K102" s="34">
        <v>12.95</v>
      </c>
    </row>
    <row r="103" spans="1:24" ht="14" x14ac:dyDescent="0.3">
      <c r="A103" s="18" t="s">
        <v>15</v>
      </c>
      <c r="K103" s="34">
        <v>12.95</v>
      </c>
    </row>
    <row r="104" spans="1:24" ht="14" x14ac:dyDescent="0.3">
      <c r="A104" s="18"/>
      <c r="K104" s="34"/>
    </row>
    <row r="106" spans="1:24" x14ac:dyDescent="0.25">
      <c r="P106" s="19"/>
      <c r="Q106" s="19"/>
      <c r="R106" s="19"/>
      <c r="S106" s="19"/>
    </row>
    <row r="107" spans="1:24" x14ac:dyDescent="0.25">
      <c r="B107" s="2"/>
      <c r="C107" s="2"/>
      <c r="D107" s="2"/>
      <c r="E107" s="2"/>
      <c r="F107" s="2"/>
      <c r="G107" s="2"/>
      <c r="H107" s="2"/>
      <c r="I107" s="2"/>
      <c r="T107" s="19"/>
      <c r="U107" s="19"/>
      <c r="V107" s="19"/>
      <c r="W107" s="19"/>
      <c r="X107" s="16"/>
    </row>
    <row r="108" spans="1:24" ht="13" x14ac:dyDescent="0.3">
      <c r="A108" s="9" t="s">
        <v>18</v>
      </c>
      <c r="K108" s="5" t="s">
        <v>0</v>
      </c>
      <c r="O108" s="18"/>
      <c r="P108" s="19"/>
      <c r="Q108" s="19"/>
      <c r="R108" s="19"/>
      <c r="S108" s="19"/>
    </row>
    <row r="109" spans="1:24" ht="14" x14ac:dyDescent="0.3">
      <c r="A109" s="18" t="s">
        <v>26</v>
      </c>
      <c r="K109" s="38" t="s">
        <v>34</v>
      </c>
      <c r="T109" s="19"/>
      <c r="U109" s="19"/>
      <c r="V109" s="19"/>
      <c r="W109" s="19"/>
      <c r="X109" s="34"/>
    </row>
    <row r="110" spans="1:24" ht="14" x14ac:dyDescent="0.3">
      <c r="A110" s="4" t="s">
        <v>19</v>
      </c>
      <c r="K110" s="34">
        <v>145</v>
      </c>
    </row>
    <row r="112" spans="1:24" ht="14" x14ac:dyDescent="0.3">
      <c r="A112" s="1" t="s">
        <v>52</v>
      </c>
      <c r="K112" s="34">
        <v>4.0999999999999996</v>
      </c>
    </row>
    <row r="113" spans="1:11" x14ac:dyDescent="0.25">
      <c r="A113" s="1"/>
    </row>
    <row r="116" spans="1:11" ht="18" x14ac:dyDescent="0.4">
      <c r="A116" s="3" t="s">
        <v>36</v>
      </c>
    </row>
    <row r="117" spans="1:11" x14ac:dyDescent="0.25">
      <c r="K117" s="5" t="s">
        <v>0</v>
      </c>
    </row>
    <row r="118" spans="1:11" ht="13" x14ac:dyDescent="0.3">
      <c r="A118" s="9" t="s">
        <v>32</v>
      </c>
      <c r="K118" s="38" t="s">
        <v>6</v>
      </c>
    </row>
    <row r="119" spans="1:11" ht="14" x14ac:dyDescent="0.3">
      <c r="A119" s="4" t="s">
        <v>16</v>
      </c>
      <c r="K119" s="34">
        <v>35.700000000000003</v>
      </c>
    </row>
    <row r="120" spans="1:11" ht="14" x14ac:dyDescent="0.3">
      <c r="A120" s="18" t="s">
        <v>41</v>
      </c>
      <c r="J120" s="34"/>
      <c r="K120" s="34">
        <v>140</v>
      </c>
    </row>
    <row r="121" spans="1:11" ht="14" x14ac:dyDescent="0.3">
      <c r="A121" s="18" t="s">
        <v>42</v>
      </c>
      <c r="J121" s="33"/>
      <c r="K121" s="34">
        <v>37.22</v>
      </c>
    </row>
    <row r="122" spans="1:11" ht="14" x14ac:dyDescent="0.3">
      <c r="A122" s="4" t="s">
        <v>17</v>
      </c>
      <c r="K122" s="34">
        <v>35.700000000000003</v>
      </c>
    </row>
    <row r="123" spans="1:11" ht="14" x14ac:dyDescent="0.3">
      <c r="A123" s="18"/>
      <c r="K123" s="33"/>
    </row>
    <row r="125" spans="1:11" x14ac:dyDescent="0.25">
      <c r="A125" s="18" t="s">
        <v>25</v>
      </c>
    </row>
    <row r="126" spans="1:11" x14ac:dyDescent="0.25">
      <c r="A126" s="18" t="s">
        <v>13</v>
      </c>
      <c r="F126" s="5"/>
      <c r="G126" s="5"/>
      <c r="H126" s="5"/>
      <c r="I126" s="5"/>
    </row>
    <row r="127" spans="1:11" x14ac:dyDescent="0.25">
      <c r="A127" s="18"/>
      <c r="F127" s="5"/>
      <c r="G127" s="5"/>
      <c r="H127" s="5"/>
      <c r="I127" s="32"/>
    </row>
    <row r="128" spans="1:11" ht="13" x14ac:dyDescent="0.3">
      <c r="A128" s="44" t="s">
        <v>54</v>
      </c>
      <c r="G128" s="11"/>
    </row>
    <row r="129" spans="1:9" ht="13" x14ac:dyDescent="0.3">
      <c r="A129" s="41"/>
      <c r="G129" s="11"/>
    </row>
    <row r="130" spans="1:9" ht="13" x14ac:dyDescent="0.3">
      <c r="A130" s="41"/>
      <c r="G130" s="11"/>
    </row>
    <row r="131" spans="1:9" ht="13" x14ac:dyDescent="0.3">
      <c r="A131" s="44" t="s">
        <v>381</v>
      </c>
      <c r="G131" s="11"/>
    </row>
    <row r="132" spans="1:9" ht="13" x14ac:dyDescent="0.3">
      <c r="A132" s="44"/>
      <c r="G132" s="11"/>
    </row>
    <row r="133" spans="1:9" ht="13" x14ac:dyDescent="0.3">
      <c r="A133" s="44" t="s">
        <v>382</v>
      </c>
      <c r="G133" s="11"/>
    </row>
    <row r="134" spans="1:9" ht="13" x14ac:dyDescent="0.3">
      <c r="A134" s="44" t="s">
        <v>383</v>
      </c>
      <c r="G134" s="11"/>
    </row>
    <row r="135" spans="1:9" ht="13" x14ac:dyDescent="0.3">
      <c r="A135" s="44"/>
      <c r="G135" s="11"/>
    </row>
    <row r="136" spans="1:9" ht="13" x14ac:dyDescent="0.3">
      <c r="A136" s="44" t="s">
        <v>384</v>
      </c>
      <c r="G136" s="11"/>
    </row>
    <row r="137" spans="1:9" x14ac:dyDescent="0.25">
      <c r="D137" s="5"/>
      <c r="F137" s="6"/>
      <c r="G137" s="6"/>
      <c r="I137" s="6"/>
    </row>
    <row r="138" spans="1:9" x14ac:dyDescent="0.25">
      <c r="D138" s="5"/>
      <c r="F138" s="6"/>
      <c r="G138" s="6"/>
      <c r="I138" s="6"/>
    </row>
    <row r="139" spans="1:9" x14ac:dyDescent="0.25">
      <c r="D139" s="5"/>
      <c r="F139" s="6"/>
      <c r="G139" s="6"/>
      <c r="I139" s="6"/>
    </row>
    <row r="140" spans="1:9" x14ac:dyDescent="0.25">
      <c r="D140" s="5"/>
      <c r="F140" s="6"/>
      <c r="G140" s="6"/>
      <c r="I140" s="6"/>
    </row>
    <row r="141" spans="1:9" x14ac:dyDescent="0.25">
      <c r="D141" s="5"/>
      <c r="F141" s="6"/>
      <c r="G141" s="6"/>
      <c r="I141" s="6"/>
    </row>
    <row r="142" spans="1:9" x14ac:dyDescent="0.25">
      <c r="D142" s="5"/>
      <c r="F142" s="6"/>
      <c r="G142" s="6"/>
      <c r="I142" s="6"/>
    </row>
    <row r="143" spans="1:9" x14ac:dyDescent="0.25">
      <c r="D143" s="5"/>
      <c r="F143" s="6"/>
      <c r="G143" s="6"/>
      <c r="I143" s="6"/>
    </row>
    <row r="144" spans="1:9" x14ac:dyDescent="0.25">
      <c r="D144" s="5"/>
      <c r="F144" s="6"/>
      <c r="G144" s="6"/>
      <c r="I144" s="6"/>
    </row>
    <row r="145" spans="1:13" x14ac:dyDescent="0.25">
      <c r="D145" s="5"/>
      <c r="F145" s="6"/>
      <c r="G145" s="6"/>
      <c r="I145" s="6"/>
    </row>
    <row r="146" spans="1:13" x14ac:dyDescent="0.25">
      <c r="D146" s="5"/>
      <c r="F146" s="6"/>
      <c r="G146" s="6"/>
      <c r="I146" s="6"/>
    </row>
    <row r="147" spans="1:13" x14ac:dyDescent="0.25">
      <c r="D147" s="5"/>
      <c r="F147" s="6"/>
      <c r="G147" s="6"/>
      <c r="I147" s="6"/>
    </row>
    <row r="148" spans="1:13" x14ac:dyDescent="0.25">
      <c r="D148" s="5"/>
      <c r="F148" s="6"/>
      <c r="G148" s="6"/>
      <c r="I148" s="6"/>
    </row>
    <row r="149" spans="1:13" x14ac:dyDescent="0.25">
      <c r="A149" s="41"/>
      <c r="D149" s="5"/>
      <c r="F149" s="6"/>
      <c r="G149" s="6"/>
      <c r="I149" s="6"/>
    </row>
    <row r="150" spans="1:13" x14ac:dyDescent="0.25">
      <c r="A150" s="41"/>
      <c r="D150" s="5"/>
      <c r="F150" s="6"/>
      <c r="G150" s="6"/>
      <c r="I150" s="6"/>
    </row>
    <row r="151" spans="1:13" x14ac:dyDescent="0.25">
      <c r="A151" s="41"/>
      <c r="D151" s="5"/>
      <c r="F151" s="6"/>
      <c r="G151" s="6"/>
      <c r="I151" s="6"/>
    </row>
    <row r="152" spans="1:13" x14ac:dyDescent="0.25">
      <c r="A152" s="41"/>
      <c r="D152" s="5"/>
      <c r="F152" s="6"/>
      <c r="G152" s="6"/>
      <c r="I152" s="6"/>
    </row>
    <row r="153" spans="1:13" x14ac:dyDescent="0.25">
      <c r="A153" s="41"/>
      <c r="D153" s="5"/>
      <c r="F153" s="6"/>
      <c r="G153" s="6"/>
      <c r="I153" s="6"/>
    </row>
    <row r="154" spans="1:13" x14ac:dyDescent="0.25">
      <c r="A154" s="41"/>
      <c r="D154" s="5"/>
      <c r="F154" s="6"/>
      <c r="G154" s="6"/>
      <c r="I154" s="6"/>
    </row>
    <row r="155" spans="1:13" x14ac:dyDescent="0.25">
      <c r="A155" s="41"/>
      <c r="D155" s="5"/>
      <c r="F155" s="6"/>
      <c r="G155" s="6"/>
      <c r="I155" s="6"/>
    </row>
    <row r="156" spans="1:13" x14ac:dyDescent="0.25">
      <c r="D156" s="5"/>
      <c r="F156" s="6"/>
      <c r="G156" s="6"/>
      <c r="I156" s="17"/>
    </row>
    <row r="157" spans="1:13" x14ac:dyDescent="0.25">
      <c r="A157" s="31"/>
      <c r="B157" s="19"/>
      <c r="C157" s="19"/>
      <c r="D157" s="19"/>
      <c r="E157" s="19"/>
      <c r="F157" s="19"/>
      <c r="G157" s="19"/>
      <c r="H157" s="19"/>
      <c r="I157" s="19"/>
      <c r="J157" s="19"/>
      <c r="M157" s="4" t="s">
        <v>10</v>
      </c>
    </row>
    <row r="158" spans="1:13" x14ac:dyDescent="0.25">
      <c r="A158" s="30" t="str">
        <f>A79</f>
        <v>Stand 15.10.2025</v>
      </c>
      <c r="B158" s="19"/>
      <c r="C158" s="19"/>
      <c r="D158" s="19"/>
      <c r="E158" s="19"/>
      <c r="F158" s="19"/>
      <c r="G158" s="19"/>
      <c r="H158" s="19"/>
      <c r="I158" s="19"/>
      <c r="J158" s="19"/>
    </row>
    <row r="159" spans="1:13" x14ac:dyDescent="0.25">
      <c r="B159" s="19"/>
      <c r="C159" s="19"/>
      <c r="D159" s="19"/>
      <c r="E159" s="19"/>
      <c r="F159" s="19"/>
      <c r="G159" s="19"/>
      <c r="H159" s="19"/>
      <c r="I159" s="19"/>
      <c r="J159" s="19"/>
    </row>
    <row r="160" spans="1:13" x14ac:dyDescent="0.25">
      <c r="B160" s="19"/>
      <c r="C160" s="19"/>
      <c r="D160" s="19"/>
      <c r="E160" s="19"/>
      <c r="F160" s="19"/>
      <c r="G160" s="19"/>
      <c r="H160" s="19"/>
      <c r="I160" s="19"/>
      <c r="J160" s="19"/>
    </row>
    <row r="161" spans="1:10" x14ac:dyDescent="0.25">
      <c r="A161" s="18"/>
      <c r="B161" s="19"/>
      <c r="C161" s="19"/>
      <c r="D161" s="19"/>
      <c r="E161" s="19"/>
      <c r="F161" s="19"/>
      <c r="G161" s="19"/>
      <c r="H161" s="19"/>
      <c r="I161" s="19"/>
      <c r="J161" s="19"/>
    </row>
    <row r="162" spans="1:10" x14ac:dyDescent="0.25">
      <c r="A162" s="18"/>
      <c r="B162" s="19"/>
      <c r="C162" s="19"/>
      <c r="D162" s="19"/>
      <c r="E162" s="19"/>
      <c r="F162" s="19"/>
      <c r="G162" s="19"/>
      <c r="H162" s="19"/>
      <c r="I162" s="19"/>
      <c r="J162" s="19"/>
    </row>
    <row r="163" spans="1:10" x14ac:dyDescent="0.25">
      <c r="A163" s="20"/>
      <c r="B163" s="19"/>
      <c r="C163" s="19"/>
      <c r="D163" s="19"/>
      <c r="E163" s="19"/>
      <c r="F163" s="19"/>
      <c r="G163" s="19"/>
      <c r="H163" s="19"/>
      <c r="I163" s="21"/>
      <c r="J163" s="7"/>
    </row>
    <row r="164" spans="1:10" x14ac:dyDescent="0.25">
      <c r="A164" s="18"/>
      <c r="B164" s="19"/>
      <c r="C164" s="19"/>
      <c r="D164" s="19"/>
      <c r="E164" s="19"/>
      <c r="F164" s="19"/>
      <c r="G164" s="19"/>
      <c r="H164" s="19"/>
      <c r="I164" s="21"/>
      <c r="J164" s="7"/>
    </row>
    <row r="165" spans="1:10" x14ac:dyDescent="0.25">
      <c r="A165" s="18"/>
      <c r="B165" s="19"/>
      <c r="C165" s="19"/>
      <c r="D165" s="19"/>
      <c r="E165" s="19"/>
      <c r="F165" s="19"/>
      <c r="G165" s="19"/>
      <c r="H165" s="19"/>
      <c r="I165" s="19"/>
      <c r="J165" s="19"/>
    </row>
    <row r="166" spans="1:10" x14ac:dyDescent="0.25">
      <c r="B166" s="19"/>
      <c r="C166" s="19"/>
      <c r="D166" s="19"/>
      <c r="E166" s="19"/>
      <c r="F166" s="19"/>
      <c r="G166" s="19"/>
      <c r="H166" s="19"/>
      <c r="I166" s="19"/>
      <c r="J166" s="19"/>
    </row>
    <row r="167" spans="1:10" x14ac:dyDescent="0.25">
      <c r="A167" s="1"/>
      <c r="B167" s="19"/>
      <c r="C167" s="19"/>
      <c r="D167" s="19"/>
      <c r="E167" s="19"/>
      <c r="F167" s="19"/>
      <c r="G167" s="19"/>
      <c r="H167" s="19"/>
      <c r="I167" s="19"/>
      <c r="J167" s="19"/>
    </row>
    <row r="168" spans="1:10" x14ac:dyDescent="0.25">
      <c r="A168" s="18"/>
      <c r="B168" s="19"/>
      <c r="C168" s="19"/>
      <c r="D168" s="19"/>
      <c r="E168" s="19"/>
      <c r="F168" s="19"/>
      <c r="G168" s="19"/>
      <c r="H168" s="19"/>
      <c r="I168" s="22"/>
      <c r="J168" s="23"/>
    </row>
    <row r="169" spans="1:10" x14ac:dyDescent="0.25">
      <c r="A169" s="18"/>
      <c r="B169" s="19"/>
      <c r="C169" s="19"/>
      <c r="D169" s="19"/>
      <c r="F169" s="19"/>
      <c r="G169" s="19"/>
      <c r="H169" s="19"/>
      <c r="I169" s="16"/>
      <c r="J169" s="24"/>
    </row>
    <row r="170" spans="1:10" ht="18" x14ac:dyDescent="0.4">
      <c r="A170" s="3"/>
      <c r="B170" s="19"/>
      <c r="C170" s="19"/>
      <c r="D170" s="19"/>
      <c r="F170" s="19"/>
      <c r="G170" s="19"/>
      <c r="H170" s="19"/>
      <c r="I170" s="16"/>
      <c r="J170" s="25"/>
    </row>
    <row r="171" spans="1:10" x14ac:dyDescent="0.25">
      <c r="A171" s="18"/>
      <c r="B171" s="19"/>
      <c r="C171" s="19"/>
      <c r="D171" s="19"/>
      <c r="F171" s="19"/>
      <c r="G171" s="19"/>
      <c r="H171" s="19"/>
      <c r="I171" s="16"/>
      <c r="J171" s="25"/>
    </row>
    <row r="172" spans="1:10" ht="13" x14ac:dyDescent="0.3">
      <c r="A172" s="9"/>
      <c r="B172" s="19"/>
      <c r="C172" s="19"/>
      <c r="D172" s="19"/>
      <c r="E172" s="19"/>
      <c r="F172" s="19"/>
      <c r="G172" s="19"/>
      <c r="H172" s="19"/>
      <c r="I172" s="16"/>
      <c r="J172" s="25"/>
    </row>
    <row r="173" spans="1:10" x14ac:dyDescent="0.25">
      <c r="A173" s="18"/>
      <c r="B173" s="19"/>
      <c r="C173" s="19"/>
      <c r="D173" s="19"/>
      <c r="E173" s="19"/>
      <c r="F173" s="19"/>
      <c r="G173" s="19"/>
      <c r="H173" s="19"/>
      <c r="I173" s="16"/>
      <c r="J173" s="25"/>
    </row>
    <row r="174" spans="1:10" x14ac:dyDescent="0.25">
      <c r="A174" s="18"/>
      <c r="B174" s="19"/>
      <c r="C174" s="19"/>
      <c r="D174" s="19"/>
      <c r="E174" s="19"/>
      <c r="F174" s="19"/>
      <c r="G174" s="19"/>
      <c r="H174" s="19"/>
      <c r="I174" s="16"/>
      <c r="J174" s="25"/>
    </row>
    <row r="175" spans="1:10" x14ac:dyDescent="0.25">
      <c r="A175" s="18"/>
      <c r="B175" s="19"/>
      <c r="C175" s="19"/>
      <c r="D175" s="19"/>
      <c r="E175" s="19"/>
      <c r="F175" s="19"/>
      <c r="G175" s="19"/>
      <c r="H175" s="19"/>
      <c r="I175" s="16"/>
      <c r="J175" s="25"/>
    </row>
    <row r="176" spans="1:10" x14ac:dyDescent="0.25">
      <c r="A176" s="18"/>
      <c r="B176" s="19"/>
      <c r="C176" s="19"/>
      <c r="D176" s="19"/>
      <c r="E176" s="19"/>
      <c r="F176" s="19"/>
      <c r="G176" s="19"/>
      <c r="H176" s="19"/>
      <c r="I176" s="16"/>
      <c r="J176" s="25"/>
    </row>
    <row r="177" spans="1:10" x14ac:dyDescent="0.25">
      <c r="A177" s="18"/>
      <c r="B177" s="19"/>
      <c r="C177" s="19"/>
      <c r="D177" s="19"/>
      <c r="E177" s="19"/>
      <c r="F177" s="19"/>
      <c r="G177" s="19"/>
      <c r="H177" s="19"/>
      <c r="I177" s="16"/>
      <c r="J177" s="25"/>
    </row>
    <row r="178" spans="1:10" x14ac:dyDescent="0.25">
      <c r="A178" s="18"/>
      <c r="B178" s="19"/>
      <c r="C178" s="19"/>
      <c r="D178" s="19"/>
      <c r="E178" s="19"/>
      <c r="F178" s="19"/>
      <c r="G178" s="19"/>
      <c r="H178" s="19"/>
      <c r="I178" s="16"/>
      <c r="J178" s="25"/>
    </row>
    <row r="179" spans="1:10" x14ac:dyDescent="0.25">
      <c r="A179" s="18"/>
      <c r="B179" s="19"/>
      <c r="C179" s="19"/>
      <c r="D179" s="19"/>
      <c r="E179" s="19"/>
      <c r="F179" s="19"/>
      <c r="G179" s="19"/>
      <c r="H179" s="19"/>
      <c r="I179" s="16"/>
      <c r="J179" s="25"/>
    </row>
    <row r="180" spans="1:10" x14ac:dyDescent="0.25">
      <c r="A180" s="18"/>
      <c r="B180" s="19"/>
      <c r="C180" s="19"/>
      <c r="D180" s="19"/>
      <c r="E180" s="19"/>
      <c r="F180" s="19"/>
      <c r="G180" s="19"/>
      <c r="H180" s="19"/>
      <c r="I180" s="16"/>
      <c r="J180" s="25"/>
    </row>
    <row r="181" spans="1:10" x14ac:dyDescent="0.25">
      <c r="A181" s="18"/>
      <c r="B181" s="19"/>
      <c r="C181" s="19"/>
      <c r="D181" s="19"/>
      <c r="E181" s="19"/>
      <c r="F181" s="19"/>
      <c r="G181" s="19"/>
      <c r="H181" s="19"/>
      <c r="I181" s="26"/>
      <c r="J181" s="22"/>
    </row>
    <row r="182" spans="1:10" x14ac:dyDescent="0.25">
      <c r="A182" s="18"/>
      <c r="B182" s="19"/>
      <c r="C182" s="19"/>
      <c r="D182" s="19"/>
      <c r="E182" s="19"/>
      <c r="F182" s="19"/>
      <c r="G182" s="19"/>
      <c r="H182" s="19"/>
      <c r="I182" s="25"/>
      <c r="J182" s="25"/>
    </row>
    <row r="183" spans="1:10" x14ac:dyDescent="0.25">
      <c r="A183" s="18"/>
      <c r="B183" s="19"/>
      <c r="C183" s="19"/>
      <c r="D183" s="19"/>
      <c r="E183" s="19"/>
      <c r="F183" s="19"/>
      <c r="G183" s="19"/>
      <c r="H183" s="19"/>
      <c r="I183" s="25"/>
      <c r="J183" s="25"/>
    </row>
    <row r="184" spans="1:10" ht="13" x14ac:dyDescent="0.3">
      <c r="A184" s="18"/>
      <c r="B184" s="10"/>
      <c r="C184" s="10"/>
      <c r="D184" s="10"/>
      <c r="E184" s="19"/>
      <c r="F184" s="19"/>
      <c r="G184" s="19"/>
      <c r="H184" s="19"/>
      <c r="I184" s="25"/>
      <c r="J184" s="25"/>
    </row>
    <row r="185" spans="1:10" ht="13" x14ac:dyDescent="0.3">
      <c r="A185" s="18"/>
      <c r="B185" s="10"/>
      <c r="C185" s="10"/>
      <c r="D185" s="10"/>
      <c r="E185" s="19"/>
      <c r="F185" s="19"/>
      <c r="G185" s="19"/>
      <c r="H185" s="19"/>
      <c r="I185" s="25"/>
      <c r="J185" s="25"/>
    </row>
    <row r="186" spans="1:10" x14ac:dyDescent="0.25">
      <c r="A186" s="18"/>
      <c r="B186" s="19"/>
      <c r="C186" s="19"/>
      <c r="D186" s="19"/>
      <c r="E186" s="19"/>
      <c r="F186" s="19"/>
      <c r="G186" s="19"/>
      <c r="H186" s="19"/>
      <c r="I186" s="16"/>
      <c r="J186" s="25"/>
    </row>
    <row r="187" spans="1:10" ht="13" x14ac:dyDescent="0.3">
      <c r="A187" s="18"/>
      <c r="B187" s="10"/>
      <c r="C187" s="10"/>
      <c r="D187" s="10"/>
      <c r="E187" s="19"/>
      <c r="F187" s="19"/>
      <c r="G187" s="19"/>
      <c r="H187" s="19"/>
      <c r="I187" s="25"/>
      <c r="J187" s="25"/>
    </row>
    <row r="188" spans="1:10" ht="13" x14ac:dyDescent="0.3">
      <c r="A188" s="9"/>
      <c r="B188" s="2"/>
      <c r="C188" s="2"/>
      <c r="D188" s="2"/>
      <c r="E188" s="2"/>
      <c r="F188" s="2"/>
      <c r="G188" s="2"/>
      <c r="H188" s="2"/>
      <c r="I188" s="2"/>
      <c r="J188" s="2"/>
    </row>
    <row r="189" spans="1:10" ht="13" x14ac:dyDescent="0.3">
      <c r="A189" s="9"/>
      <c r="B189" s="2"/>
      <c r="C189" s="2"/>
      <c r="D189" s="2"/>
      <c r="E189" s="2"/>
      <c r="F189" s="2"/>
      <c r="G189" s="2"/>
      <c r="H189" s="2"/>
      <c r="I189" s="2"/>
      <c r="J189" s="2"/>
    </row>
    <row r="190" spans="1:10" x14ac:dyDescent="0.25">
      <c r="A190" s="18"/>
    </row>
    <row r="191" spans="1:10" ht="13" x14ac:dyDescent="0.3">
      <c r="A191" s="9"/>
    </row>
    <row r="192" spans="1:10" x14ac:dyDescent="0.25">
      <c r="A192" s="18"/>
    </row>
    <row r="193" spans="1:1" x14ac:dyDescent="0.25">
      <c r="A193" s="18"/>
    </row>
  </sheetData>
  <phoneticPr fontId="2" type="noConversion"/>
  <pageMargins left="0.70866141732283472" right="0.31496062992125984" top="0.59055118110236227" bottom="0.23622047244094491" header="0.51181102362204722" footer="0.27559055118110237"/>
  <pageSetup paperSize="9" scale="67" orientation="portrait" r:id="rId1"/>
  <headerFooter alignWithMargins="0"/>
  <rowBreaks count="1" manualBreakCount="1">
    <brk id="79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215"/>
  <sheetViews>
    <sheetView topLeftCell="A119" zoomScaleNormal="100" workbookViewId="0">
      <selection activeCell="L12" sqref="L12:L14"/>
    </sheetView>
  </sheetViews>
  <sheetFormatPr baseColWidth="10" defaultColWidth="10" defaultRowHeight="12.5" x14ac:dyDescent="0.25"/>
  <cols>
    <col min="1" max="1" width="10" style="4" customWidth="1"/>
    <col min="2" max="2" width="10" style="1"/>
    <col min="3" max="3" width="5.08203125" style="1" customWidth="1"/>
    <col min="4" max="5" width="10" style="1"/>
    <col min="6" max="6" width="13.33203125" style="1" bestFit="1" customWidth="1"/>
    <col min="7" max="7" width="11.33203125" style="1" bestFit="1" customWidth="1"/>
    <col min="8" max="8" width="13.33203125" style="1" bestFit="1" customWidth="1"/>
    <col min="9" max="9" width="10" style="1"/>
    <col min="10" max="10" width="14.25" style="1" bestFit="1" customWidth="1"/>
    <col min="11" max="11" width="11.33203125" style="1" bestFit="1" customWidth="1"/>
    <col min="12" max="12" width="14" style="1" bestFit="1" customWidth="1"/>
    <col min="13" max="16384" width="10" style="1"/>
  </cols>
  <sheetData>
    <row r="1" spans="1:256" ht="13.5" customHeight="1" x14ac:dyDescent="0.4">
      <c r="B1" s="39"/>
      <c r="C1" s="39"/>
      <c r="D1" s="39"/>
      <c r="E1" s="39"/>
      <c r="F1" s="39"/>
      <c r="G1" s="39"/>
    </row>
    <row r="2" spans="1:256" ht="20" x14ac:dyDescent="0.4">
      <c r="A2" s="42" t="str">
        <f>Homepage!A2</f>
        <v>Netznutzungsentgelte Strom ab 01.01.2026</v>
      </c>
      <c r="B2" s="39"/>
      <c r="C2" s="39"/>
      <c r="D2" s="39"/>
      <c r="E2" s="39"/>
      <c r="F2" s="39"/>
      <c r="G2" s="39"/>
    </row>
    <row r="3" spans="1:256" x14ac:dyDescent="0.25">
      <c r="A3" s="40" t="str">
        <f>Homepage!A3</f>
        <v>01.01.2026 - 31.12.2026</v>
      </c>
    </row>
    <row r="4" spans="1:256" ht="15.5" x14ac:dyDescent="0.35">
      <c r="A4" s="45" t="str">
        <f>Homepage!A4</f>
        <v xml:space="preserve">Preisblatt für Netznutzung - Strom - </v>
      </c>
      <c r="B4" s="41"/>
      <c r="C4" s="41"/>
    </row>
    <row r="5" spans="1:256" ht="14" x14ac:dyDescent="0.3">
      <c r="A5" s="46" t="s">
        <v>20</v>
      </c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14" x14ac:dyDescent="0.3">
      <c r="A6" s="46" t="s">
        <v>44</v>
      </c>
      <c r="B6"/>
      <c r="C6"/>
      <c r="D6"/>
      <c r="E6"/>
      <c r="F6"/>
      <c r="G6"/>
      <c r="H6"/>
      <c r="I6"/>
      <c r="J6"/>
      <c r="K6" s="61" t="s">
        <v>389</v>
      </c>
      <c r="L6" s="61">
        <v>365</v>
      </c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ht="14" x14ac:dyDescent="0.3">
      <c r="B7" s="4"/>
      <c r="C7" s="4"/>
      <c r="D7" s="4"/>
      <c r="E7" s="4"/>
      <c r="F7" s="4"/>
      <c r="G7" s="4"/>
      <c r="H7" s="4"/>
      <c r="I7" s="4"/>
      <c r="J7" s="4"/>
      <c r="K7" s="4"/>
      <c r="M7"/>
      <c r="N7"/>
      <c r="O7"/>
      <c r="P7"/>
      <c r="Q7"/>
      <c r="R7"/>
      <c r="S7"/>
    </row>
    <row r="8" spans="1:256" ht="18" x14ac:dyDescent="0.4">
      <c r="A8" s="3" t="str">
        <f>Homepage!A12</f>
        <v>1. Preise für Kunden im Niederspannungsnetz ohne Leistungsmessung</v>
      </c>
      <c r="M8"/>
      <c r="N8"/>
      <c r="O8"/>
      <c r="P8"/>
      <c r="Q8"/>
      <c r="R8"/>
      <c r="S8"/>
    </row>
    <row r="9" spans="1:256" ht="14" x14ac:dyDescent="0.3">
      <c r="M9"/>
      <c r="N9"/>
      <c r="O9"/>
      <c r="P9"/>
      <c r="Q9"/>
      <c r="R9"/>
      <c r="S9"/>
    </row>
    <row r="10" spans="1:256" ht="14" x14ac:dyDescent="0.3">
      <c r="F10" s="5"/>
      <c r="G10" s="5"/>
      <c r="H10" s="5"/>
      <c r="J10" s="5" t="s">
        <v>57</v>
      </c>
      <c r="L10" s="5" t="s">
        <v>55</v>
      </c>
      <c r="M10"/>
      <c r="N10"/>
      <c r="O10"/>
      <c r="P10"/>
      <c r="Q10"/>
      <c r="R10"/>
      <c r="S10"/>
    </row>
    <row r="11" spans="1:256" ht="14" x14ac:dyDescent="0.3">
      <c r="F11" s="5"/>
      <c r="G11" s="5"/>
      <c r="H11" s="5"/>
      <c r="J11" s="5"/>
      <c r="L11" s="28"/>
      <c r="M11"/>
      <c r="N11"/>
      <c r="O11"/>
      <c r="P11"/>
      <c r="Q11"/>
      <c r="R11"/>
      <c r="S11"/>
    </row>
    <row r="12" spans="1:256" ht="14" x14ac:dyDescent="0.3">
      <c r="A12" s="4" t="str">
        <f>Homepage!A14</f>
        <v>Arbeitspreis</v>
      </c>
      <c r="B12" s="1" t="s">
        <v>21</v>
      </c>
      <c r="D12" s="5"/>
      <c r="F12" s="6"/>
      <c r="G12" s="6"/>
      <c r="H12" s="6"/>
      <c r="J12" s="1" t="s">
        <v>58</v>
      </c>
      <c r="L12" s="74">
        <f>Homepage!K14/100</f>
        <v>6.8699999999999997E-2</v>
      </c>
      <c r="M12"/>
      <c r="N12"/>
      <c r="O12"/>
      <c r="P12"/>
      <c r="Q12"/>
      <c r="R12"/>
      <c r="S12"/>
    </row>
    <row r="13" spans="1:256" ht="14" x14ac:dyDescent="0.3">
      <c r="D13" s="5"/>
      <c r="F13" s="6"/>
      <c r="G13" s="6"/>
      <c r="H13" s="6"/>
      <c r="J13" s="1" t="s">
        <v>66</v>
      </c>
      <c r="L13" s="74"/>
      <c r="M13"/>
      <c r="N13"/>
      <c r="O13"/>
      <c r="P13"/>
      <c r="Q13"/>
      <c r="R13"/>
      <c r="S13"/>
    </row>
    <row r="14" spans="1:256" ht="14" x14ac:dyDescent="0.3">
      <c r="D14" s="5"/>
      <c r="F14" s="6"/>
      <c r="G14" s="6"/>
      <c r="H14" s="6"/>
      <c r="J14" s="1" t="s">
        <v>68</v>
      </c>
      <c r="L14" s="74"/>
      <c r="M14"/>
      <c r="N14"/>
      <c r="O14"/>
      <c r="P14"/>
      <c r="Q14"/>
      <c r="R14"/>
      <c r="S14"/>
    </row>
    <row r="15" spans="1:256" ht="14" x14ac:dyDescent="0.3">
      <c r="L15" s="16"/>
      <c r="M15"/>
      <c r="N15"/>
      <c r="O15"/>
      <c r="P15"/>
      <c r="Q15"/>
      <c r="R15"/>
      <c r="S15"/>
    </row>
    <row r="16" spans="1:256" ht="14" x14ac:dyDescent="0.3">
      <c r="A16" s="27" t="s">
        <v>1</v>
      </c>
      <c r="B16" s="43" t="str">
        <f>Homepage!B21</f>
        <v>(in der Niederspannung für Speicherheizungen und Wärmepumpen mit Inbetriebnahme vor dem 01.01.2024)</v>
      </c>
      <c r="C16" s="2"/>
      <c r="D16" s="2"/>
      <c r="E16" s="2"/>
      <c r="F16" s="2"/>
      <c r="G16" s="2"/>
      <c r="H16" s="2"/>
      <c r="J16" s="2" t="s">
        <v>59</v>
      </c>
      <c r="L16" s="76">
        <f>L12/2</f>
        <v>3.4349999999999999E-2</v>
      </c>
      <c r="M16"/>
      <c r="N16"/>
      <c r="O16"/>
      <c r="P16"/>
      <c r="Q16"/>
      <c r="R16"/>
      <c r="S16"/>
    </row>
    <row r="17" spans="1:19" ht="14" x14ac:dyDescent="0.3">
      <c r="J17" s="2" t="s">
        <v>62</v>
      </c>
      <c r="L17" s="76"/>
      <c r="M17"/>
      <c r="N17"/>
      <c r="O17"/>
      <c r="P17"/>
      <c r="Q17"/>
      <c r="R17"/>
      <c r="S17"/>
    </row>
    <row r="18" spans="1:19" ht="14" x14ac:dyDescent="0.3">
      <c r="J18" s="1" t="s">
        <v>61</v>
      </c>
      <c r="L18" s="76"/>
      <c r="M18"/>
      <c r="N18"/>
      <c r="O18"/>
      <c r="P18"/>
      <c r="Q18"/>
      <c r="R18"/>
      <c r="S18"/>
    </row>
    <row r="19" spans="1:19" ht="14" x14ac:dyDescent="0.3">
      <c r="J19" s="1" t="s">
        <v>64</v>
      </c>
      <c r="L19" s="76"/>
      <c r="M19"/>
      <c r="N19"/>
      <c r="O19"/>
      <c r="P19"/>
      <c r="Q19"/>
      <c r="R19"/>
      <c r="S19"/>
    </row>
    <row r="20" spans="1:19" ht="14" x14ac:dyDescent="0.3">
      <c r="L20" s="57"/>
      <c r="M20"/>
      <c r="N20"/>
      <c r="O20"/>
      <c r="P20"/>
      <c r="Q20"/>
      <c r="R20"/>
      <c r="S20"/>
    </row>
    <row r="21" spans="1:19" ht="14" x14ac:dyDescent="0.3">
      <c r="L21" s="16"/>
      <c r="M21"/>
      <c r="N21"/>
      <c r="O21"/>
      <c r="P21"/>
      <c r="Q21"/>
      <c r="R21"/>
      <c r="S21"/>
    </row>
    <row r="22" spans="1:19" ht="14" x14ac:dyDescent="0.3">
      <c r="A22" s="62" t="str">
        <f>Homepage!A22</f>
        <v>Arbeitspreis</v>
      </c>
      <c r="B22" s="63" t="str">
        <f>Homepage!B22</f>
        <v>(in der Niederspannung für unterbrechbare Verbrauchseinrichtungen gem. § 14a EnWG, Modulpreis 2)</v>
      </c>
      <c r="C22" s="64"/>
      <c r="D22" s="64"/>
      <c r="E22" s="64"/>
      <c r="F22" s="64"/>
      <c r="G22" s="64"/>
      <c r="H22" s="64"/>
      <c r="I22" s="49"/>
      <c r="J22" s="64" t="s">
        <v>458</v>
      </c>
      <c r="K22" s="49"/>
      <c r="L22" s="66">
        <f>L12*0.4</f>
        <v>2.7480000000000001E-2</v>
      </c>
      <c r="M22"/>
      <c r="N22"/>
      <c r="O22"/>
      <c r="P22"/>
      <c r="Q22"/>
      <c r="R22"/>
      <c r="S22"/>
    </row>
    <row r="23" spans="1:19" ht="14" x14ac:dyDescent="0.3">
      <c r="A23" s="53"/>
      <c r="B23" s="49"/>
      <c r="C23" s="49"/>
      <c r="D23" s="50"/>
      <c r="E23" s="49"/>
      <c r="F23" s="65"/>
      <c r="G23" s="65"/>
      <c r="H23" s="49"/>
      <c r="I23" s="49"/>
      <c r="J23" s="64"/>
      <c r="K23" s="49"/>
      <c r="L23" s="66"/>
      <c r="M23"/>
      <c r="N23"/>
      <c r="O23"/>
      <c r="P23"/>
      <c r="Q23"/>
      <c r="R23"/>
      <c r="S23"/>
    </row>
    <row r="24" spans="1:19" ht="14" x14ac:dyDescent="0.3">
      <c r="A24" s="53" t="str">
        <f>Homepage!A23</f>
        <v>Arbeitspreis HT</v>
      </c>
      <c r="B24" s="49" t="str">
        <f>Homepage!B23</f>
        <v>(in der Niederspannung für unterbrechbare Verbrauchseinrichtungen gem. § 14a EnWG, Modulpreis 3)</v>
      </c>
      <c r="C24" s="49"/>
      <c r="D24" s="50"/>
      <c r="E24" s="49"/>
      <c r="F24" s="65"/>
      <c r="G24" s="65"/>
      <c r="H24" s="49"/>
      <c r="I24" s="49"/>
      <c r="J24" s="49" t="s">
        <v>460</v>
      </c>
      <c r="K24" s="49"/>
      <c r="L24" s="66">
        <f>Homepage!K23/100</f>
        <v>0.1014</v>
      </c>
      <c r="M24"/>
      <c r="N24"/>
      <c r="O24"/>
      <c r="P24"/>
      <c r="Q24"/>
      <c r="R24"/>
      <c r="S24"/>
    </row>
    <row r="25" spans="1:19" ht="14" x14ac:dyDescent="0.3">
      <c r="A25" s="53" t="str">
        <f>Homepage!A24</f>
        <v>Arbeitspreis NT</v>
      </c>
      <c r="B25" s="49" t="str">
        <f>Homepage!B24</f>
        <v>(in der Niederspannung für unterbrechbare Verbrauchseinrichtungen gem. § 14a EnWG, Modulpreis 3)</v>
      </c>
      <c r="C25" s="49"/>
      <c r="D25" s="50"/>
      <c r="E25" s="49"/>
      <c r="F25" s="65"/>
      <c r="G25" s="65"/>
      <c r="H25" s="49"/>
      <c r="I25" s="49"/>
      <c r="J25" s="64" t="s">
        <v>461</v>
      </c>
      <c r="K25" s="49"/>
      <c r="L25" s="66">
        <f>Homepage!K24/100</f>
        <v>1.32E-2</v>
      </c>
      <c r="M25"/>
      <c r="N25"/>
      <c r="O25"/>
      <c r="P25"/>
      <c r="Q25"/>
      <c r="R25"/>
      <c r="S25"/>
    </row>
    <row r="26" spans="1:19" ht="14" x14ac:dyDescent="0.3">
      <c r="A26" s="9"/>
      <c r="B26" s="10"/>
      <c r="C26" s="10"/>
      <c r="D26" s="11"/>
      <c r="E26" s="10"/>
      <c r="F26" s="12"/>
      <c r="G26" s="12"/>
      <c r="H26" s="10"/>
      <c r="J26" s="13"/>
      <c r="L26" s="5" t="s">
        <v>56</v>
      </c>
      <c r="M26"/>
      <c r="N26"/>
      <c r="O26"/>
      <c r="P26"/>
      <c r="Q26"/>
      <c r="R26"/>
      <c r="S26"/>
    </row>
    <row r="27" spans="1:19" ht="14" x14ac:dyDescent="0.3">
      <c r="A27" s="18" t="str">
        <f>Homepage!A16</f>
        <v>Grundpreis</v>
      </c>
      <c r="B27" s="10"/>
      <c r="C27" s="10"/>
      <c r="D27" s="11"/>
      <c r="E27" s="10"/>
      <c r="F27" s="12"/>
      <c r="G27" s="12"/>
      <c r="H27" s="10"/>
      <c r="J27" s="1" t="s">
        <v>65</v>
      </c>
      <c r="L27" s="76">
        <f>Homepage!K16/L6</f>
        <v>0.22465753424657534</v>
      </c>
      <c r="M27"/>
      <c r="N27"/>
      <c r="O27"/>
      <c r="P27"/>
      <c r="Q27"/>
      <c r="R27"/>
      <c r="S27"/>
    </row>
    <row r="28" spans="1:19" ht="14" x14ac:dyDescent="0.3">
      <c r="J28" s="1" t="s">
        <v>60</v>
      </c>
      <c r="L28" s="76"/>
      <c r="M28"/>
      <c r="N28"/>
      <c r="O28"/>
      <c r="P28"/>
      <c r="Q28"/>
      <c r="R28"/>
      <c r="S28"/>
    </row>
    <row r="29" spans="1:19" ht="14" x14ac:dyDescent="0.3">
      <c r="J29" s="1" t="s">
        <v>63</v>
      </c>
      <c r="L29" s="76"/>
      <c r="M29"/>
      <c r="N29"/>
      <c r="O29"/>
      <c r="P29"/>
      <c r="Q29"/>
      <c r="R29"/>
      <c r="S29"/>
    </row>
    <row r="30" spans="1:19" ht="14" x14ac:dyDescent="0.3">
      <c r="J30" s="1" t="s">
        <v>67</v>
      </c>
      <c r="L30" s="76"/>
      <c r="M30"/>
      <c r="N30"/>
      <c r="O30"/>
      <c r="P30"/>
      <c r="Q30"/>
      <c r="R30"/>
      <c r="S30"/>
    </row>
    <row r="31" spans="1:19" ht="14" x14ac:dyDescent="0.3">
      <c r="A31" s="53" t="s">
        <v>444</v>
      </c>
      <c r="B31" s="49"/>
      <c r="C31" s="49"/>
      <c r="D31" s="49"/>
      <c r="E31" s="49"/>
      <c r="F31" s="49"/>
      <c r="G31" s="49"/>
      <c r="H31" s="49"/>
      <c r="I31" s="49"/>
      <c r="J31" s="67" t="s">
        <v>465</v>
      </c>
      <c r="K31" s="49" t="s">
        <v>464</v>
      </c>
      <c r="L31" s="77">
        <f>Homepage!K26/PRICAT!L6</f>
        <v>-0.32534764590767817</v>
      </c>
      <c r="M31"/>
      <c r="N31"/>
      <c r="O31"/>
      <c r="P31"/>
      <c r="Q31"/>
      <c r="R31"/>
      <c r="S31"/>
    </row>
    <row r="32" spans="1:19" ht="14" x14ac:dyDescent="0.3">
      <c r="D32" s="5"/>
      <c r="F32" s="6"/>
      <c r="G32" s="6"/>
      <c r="I32" s="14"/>
      <c r="J32" s="67" t="s">
        <v>454</v>
      </c>
      <c r="K32" s="49" t="s">
        <v>463</v>
      </c>
      <c r="L32" s="77"/>
      <c r="M32"/>
      <c r="N32"/>
      <c r="O32"/>
      <c r="P32"/>
      <c r="Q32"/>
      <c r="R32"/>
      <c r="S32"/>
    </row>
    <row r="33" spans="1:19" ht="14" x14ac:dyDescent="0.3">
      <c r="D33" s="5"/>
      <c r="F33" s="6"/>
      <c r="G33" s="6"/>
      <c r="I33" s="14"/>
      <c r="J33" s="67" t="s">
        <v>455</v>
      </c>
      <c r="K33" s="49" t="s">
        <v>462</v>
      </c>
      <c r="L33" s="77"/>
      <c r="M33"/>
      <c r="N33"/>
      <c r="O33"/>
      <c r="P33"/>
      <c r="Q33"/>
      <c r="R33"/>
      <c r="S33"/>
    </row>
    <row r="34" spans="1:19" ht="18" x14ac:dyDescent="0.4">
      <c r="A34" s="3" t="str">
        <f>Homepage!A28</f>
        <v>2. Preise für Kunden mit registrierender Leistungsmessung</v>
      </c>
      <c r="M34"/>
      <c r="N34"/>
      <c r="O34"/>
      <c r="P34"/>
      <c r="Q34"/>
      <c r="R34"/>
      <c r="S34"/>
    </row>
    <row r="35" spans="1:19" ht="15.5" x14ac:dyDescent="0.35">
      <c r="A35" s="15"/>
      <c r="M35"/>
      <c r="N35"/>
      <c r="O35"/>
      <c r="P35"/>
      <c r="Q35"/>
      <c r="R35"/>
      <c r="S35"/>
    </row>
    <row r="36" spans="1:19" ht="14" x14ac:dyDescent="0.3">
      <c r="A36" s="9" t="str">
        <f>Homepage!A30</f>
        <v>Jahresbenutzungsdauer kleiner 2500 Vollbenutzungsstunden</v>
      </c>
      <c r="M36"/>
      <c r="N36"/>
      <c r="O36"/>
      <c r="P36"/>
      <c r="Q36"/>
      <c r="R36"/>
      <c r="S36"/>
    </row>
    <row r="37" spans="1:19" ht="14" x14ac:dyDescent="0.3">
      <c r="H37" s="5" t="s">
        <v>0</v>
      </c>
      <c r="L37" s="5" t="s">
        <v>0</v>
      </c>
      <c r="M37"/>
      <c r="N37"/>
      <c r="O37"/>
      <c r="P37"/>
      <c r="Q37"/>
      <c r="R37"/>
      <c r="S37"/>
    </row>
    <row r="38" spans="1:19" ht="14" x14ac:dyDescent="0.3">
      <c r="H38" s="5" t="s">
        <v>3</v>
      </c>
      <c r="L38" s="5" t="s">
        <v>1</v>
      </c>
      <c r="M38"/>
      <c r="N38"/>
      <c r="O38"/>
      <c r="P38"/>
      <c r="Q38"/>
      <c r="R38"/>
      <c r="S38"/>
    </row>
    <row r="39" spans="1:19" ht="14" x14ac:dyDescent="0.3">
      <c r="A39" s="9" t="str">
        <f>Homepage!A33</f>
        <v>Entnahmestelle</v>
      </c>
      <c r="F39" s="1" t="s">
        <v>57</v>
      </c>
      <c r="H39" s="5" t="s">
        <v>70</v>
      </c>
      <c r="J39" s="1" t="s">
        <v>57</v>
      </c>
      <c r="L39" s="5" t="s">
        <v>55</v>
      </c>
      <c r="M39"/>
      <c r="N39"/>
      <c r="O39"/>
      <c r="P39"/>
      <c r="Q39"/>
      <c r="R39"/>
      <c r="S39"/>
    </row>
    <row r="40" spans="1:19" ht="14" x14ac:dyDescent="0.3">
      <c r="A40" s="9"/>
      <c r="H40" s="5"/>
      <c r="L40" s="5"/>
      <c r="M40"/>
      <c r="N40"/>
      <c r="O40"/>
      <c r="P40"/>
      <c r="Q40"/>
      <c r="R40"/>
      <c r="S40"/>
    </row>
    <row r="41" spans="1:19" ht="14" x14ac:dyDescent="0.3">
      <c r="A41" s="4" t="str">
        <f>Homepage!A35</f>
        <v>Mittelspannungsnetz (M)</v>
      </c>
      <c r="D41" s="5"/>
      <c r="F41" s="1" t="s">
        <v>71</v>
      </c>
      <c r="H41" s="47">
        <f>Homepage!H35/L6</f>
        <v>4.5075155302972583E-2</v>
      </c>
      <c r="I41" s="33"/>
      <c r="J41" s="1" t="s">
        <v>72</v>
      </c>
      <c r="L41" s="47">
        <f>Homepage!K35/100</f>
        <v>4.5099067730987125E-2</v>
      </c>
      <c r="M41"/>
      <c r="N41"/>
      <c r="O41"/>
      <c r="P41"/>
      <c r="Q41"/>
      <c r="R41"/>
      <c r="S41"/>
    </row>
    <row r="42" spans="1:19" ht="14" x14ac:dyDescent="0.3">
      <c r="A42" s="4" t="str">
        <f>Homepage!A36</f>
        <v>Umspannung zur Niederspannung (M/N)</v>
      </c>
      <c r="D42" s="5"/>
      <c r="F42" s="1" t="s">
        <v>75</v>
      </c>
      <c r="H42" s="47">
        <f>Homepage!H36/L6</f>
        <v>4.7807245558577245E-2</v>
      </c>
      <c r="I42" s="33"/>
      <c r="J42" s="1" t="s">
        <v>77</v>
      </c>
      <c r="L42" s="47">
        <f>Homepage!K36/100</f>
        <v>5.3996154562194448E-2</v>
      </c>
      <c r="M42"/>
      <c r="N42"/>
      <c r="O42"/>
      <c r="P42"/>
      <c r="Q42"/>
      <c r="R42"/>
      <c r="S42"/>
    </row>
    <row r="43" spans="1:19" ht="14" x14ac:dyDescent="0.3">
      <c r="A43" s="4" t="str">
        <f>Homepage!A37</f>
        <v>Niederspannung (N)</v>
      </c>
      <c r="D43" s="5"/>
      <c r="F43" s="1" t="s">
        <v>76</v>
      </c>
      <c r="H43" s="47">
        <f>Homepage!H37/L6</f>
        <v>5.7899673172727428E-2</v>
      </c>
      <c r="I43" s="33"/>
      <c r="J43" s="1" t="s">
        <v>78</v>
      </c>
      <c r="L43" s="47">
        <f>Homepage!K37/100</f>
        <v>6.3679946375352764E-2</v>
      </c>
      <c r="M43"/>
      <c r="N43"/>
      <c r="O43"/>
      <c r="P43"/>
      <c r="Q43"/>
      <c r="R43"/>
      <c r="S43"/>
    </row>
    <row r="44" spans="1:19" ht="14" x14ac:dyDescent="0.3">
      <c r="D44" s="5"/>
      <c r="F44" s="6"/>
      <c r="G44" s="6"/>
      <c r="I44" s="14"/>
      <c r="J44" s="14"/>
      <c r="L44" s="14"/>
      <c r="M44"/>
      <c r="N44"/>
      <c r="O44"/>
      <c r="P44"/>
      <c r="Q44"/>
      <c r="R44"/>
      <c r="S44"/>
    </row>
    <row r="45" spans="1:19" ht="14" x14ac:dyDescent="0.3">
      <c r="D45" s="5"/>
      <c r="I45" s="17"/>
      <c r="J45" s="17"/>
      <c r="L45" s="8"/>
      <c r="M45"/>
      <c r="N45"/>
      <c r="O45"/>
      <c r="P45"/>
      <c r="Q45"/>
      <c r="R45"/>
      <c r="S45"/>
    </row>
    <row r="46" spans="1:19" ht="14" x14ac:dyDescent="0.3">
      <c r="A46" s="9" t="str">
        <f>Homepage!A40</f>
        <v>Jahresbenutzungsdauer gleich/größer 2500 Vollbenutzungsstunden</v>
      </c>
      <c r="M46"/>
      <c r="N46"/>
      <c r="O46"/>
      <c r="P46"/>
      <c r="Q46"/>
      <c r="R46"/>
      <c r="S46"/>
    </row>
    <row r="47" spans="1:19" ht="14" x14ac:dyDescent="0.3">
      <c r="A47" s="9"/>
      <c r="M47"/>
      <c r="N47"/>
      <c r="O47"/>
      <c r="P47"/>
      <c r="Q47"/>
      <c r="R47"/>
      <c r="S47"/>
    </row>
    <row r="48" spans="1:19" ht="14" x14ac:dyDescent="0.3">
      <c r="H48" s="5" t="s">
        <v>0</v>
      </c>
      <c r="L48" s="5" t="s">
        <v>0</v>
      </c>
      <c r="M48"/>
      <c r="N48"/>
      <c r="O48"/>
      <c r="P48"/>
      <c r="Q48"/>
      <c r="R48"/>
      <c r="S48"/>
    </row>
    <row r="49" spans="1:19" ht="14" x14ac:dyDescent="0.3">
      <c r="H49" s="5" t="s">
        <v>3</v>
      </c>
      <c r="L49" s="5" t="s">
        <v>1</v>
      </c>
      <c r="M49"/>
      <c r="N49"/>
      <c r="O49"/>
      <c r="P49"/>
      <c r="Q49"/>
      <c r="R49"/>
      <c r="S49"/>
    </row>
    <row r="50" spans="1:19" ht="14" x14ac:dyDescent="0.3">
      <c r="A50" s="9" t="str">
        <f>Homepage!A44</f>
        <v>Entnahmestelle</v>
      </c>
      <c r="F50" s="1" t="s">
        <v>57</v>
      </c>
      <c r="H50" s="5" t="s">
        <v>70</v>
      </c>
      <c r="J50" s="1" t="s">
        <v>57</v>
      </c>
      <c r="L50" s="5" t="s">
        <v>55</v>
      </c>
      <c r="M50"/>
      <c r="N50"/>
      <c r="O50"/>
      <c r="P50"/>
      <c r="Q50"/>
      <c r="R50"/>
      <c r="S50"/>
    </row>
    <row r="51" spans="1:19" ht="14" x14ac:dyDescent="0.3">
      <c r="A51" s="9"/>
      <c r="H51" s="5"/>
      <c r="L51" s="5"/>
      <c r="M51"/>
      <c r="N51"/>
      <c r="O51"/>
      <c r="P51"/>
      <c r="Q51"/>
      <c r="R51"/>
      <c r="S51"/>
    </row>
    <row r="52" spans="1:19" ht="14" x14ac:dyDescent="0.3">
      <c r="A52" s="4" t="str">
        <f>Homepage!A46</f>
        <v>Mittelspannungsnetz (M)</v>
      </c>
      <c r="D52" s="5"/>
      <c r="F52" s="1" t="s">
        <v>73</v>
      </c>
      <c r="H52" s="47">
        <f>Homepage!H46/L6</f>
        <v>0.2703200992165134</v>
      </c>
      <c r="I52" s="33"/>
      <c r="J52" s="1" t="s">
        <v>74</v>
      </c>
      <c r="L52" s="47">
        <f>Homepage!K46/100</f>
        <v>1.2213305919610163E-2</v>
      </c>
      <c r="M52"/>
      <c r="N52"/>
      <c r="O52"/>
      <c r="P52"/>
      <c r="Q52"/>
      <c r="R52"/>
      <c r="S52"/>
    </row>
    <row r="53" spans="1:19" ht="14" x14ac:dyDescent="0.3">
      <c r="A53" s="4" t="str">
        <f>Homepage!A47</f>
        <v>Umspannung zur Niederspannung (M/N)</v>
      </c>
      <c r="D53" s="5"/>
      <c r="F53" s="1" t="s">
        <v>79</v>
      </c>
      <c r="H53" s="47">
        <f>Homepage!H47/L6</f>
        <v>0.34578024299029786</v>
      </c>
      <c r="I53" s="33"/>
      <c r="J53" s="1" t="s">
        <v>81</v>
      </c>
      <c r="L53" s="47">
        <f>Homepage!K47/100</f>
        <v>1.0492096937163237E-2</v>
      </c>
      <c r="M53"/>
      <c r="N53"/>
      <c r="O53"/>
      <c r="P53"/>
      <c r="Q53"/>
      <c r="R53"/>
      <c r="S53"/>
    </row>
    <row r="54" spans="1:19" ht="14" x14ac:dyDescent="0.3">
      <c r="A54" s="4" t="str">
        <f>Homepage!A48</f>
        <v>Niederspannung (N)</v>
      </c>
      <c r="D54" s="5"/>
      <c r="F54" s="1" t="s">
        <v>80</v>
      </c>
      <c r="H54" s="47">
        <f>Homepage!H48/L6</f>
        <v>0.40233756116078689</v>
      </c>
      <c r="I54" s="33"/>
      <c r="J54" s="1" t="s">
        <v>82</v>
      </c>
      <c r="L54" s="47">
        <f>Homepage!K48/100</f>
        <v>1.3392014729096083E-2</v>
      </c>
      <c r="M54"/>
      <c r="N54"/>
      <c r="O54"/>
      <c r="P54"/>
      <c r="Q54"/>
      <c r="R54"/>
      <c r="S54"/>
    </row>
    <row r="55" spans="1:19" ht="14" x14ac:dyDescent="0.3">
      <c r="A55" s="9"/>
      <c r="B55" s="10"/>
      <c r="C55" s="10"/>
      <c r="D55" s="11"/>
      <c r="E55" s="10"/>
      <c r="F55" s="12"/>
      <c r="G55" s="12"/>
      <c r="H55" s="12"/>
      <c r="I55" s="10"/>
      <c r="J55" s="10"/>
      <c r="L55" s="13"/>
      <c r="M55"/>
      <c r="N55"/>
      <c r="O55"/>
      <c r="P55"/>
      <c r="Q55"/>
      <c r="R55"/>
      <c r="S55"/>
    </row>
    <row r="56" spans="1:19" ht="14" x14ac:dyDescent="0.3">
      <c r="A56" s="9"/>
      <c r="B56" s="10"/>
      <c r="C56" s="10"/>
      <c r="D56" s="11"/>
      <c r="E56" s="10"/>
      <c r="F56" s="12"/>
      <c r="G56" s="12"/>
      <c r="H56" s="12"/>
      <c r="I56" s="10"/>
      <c r="J56" s="10"/>
      <c r="L56" s="5"/>
      <c r="M56"/>
      <c r="N56"/>
      <c r="O56"/>
      <c r="P56"/>
      <c r="Q56"/>
      <c r="R56"/>
      <c r="S56"/>
    </row>
    <row r="57" spans="1:19" ht="14" x14ac:dyDescent="0.3">
      <c r="A57" s="30" t="str">
        <f>Homepage!A51</f>
        <v>Die Netzpreise verstehen sich zuzüglich der Mehrkosten gemäß Kraft-Wärme-Kopplungsgesetz (KWK-Aufschlag),</v>
      </c>
      <c r="D57" s="5"/>
      <c r="F57" s="6"/>
      <c r="G57" s="6"/>
      <c r="H57" s="6"/>
      <c r="L57" s="29"/>
      <c r="M57"/>
      <c r="N57"/>
      <c r="O57"/>
      <c r="P57"/>
      <c r="Q57"/>
      <c r="R57"/>
      <c r="S57"/>
    </row>
    <row r="58" spans="1:19" ht="14" x14ac:dyDescent="0.3">
      <c r="A58" s="30" t="str">
        <f>Homepage!A52</f>
        <v>§ 19 StromNEV-Umlage, Offshore-Umlage nach § 17 f EnWG, Umlage nach § 18 AbLaV sowie Umsatzsteuer.</v>
      </c>
      <c r="B58" s="4"/>
      <c r="C58" s="4"/>
      <c r="D58" s="4"/>
      <c r="E58" s="4"/>
      <c r="F58" s="4"/>
      <c r="G58" s="4"/>
      <c r="H58" s="4"/>
      <c r="I58" s="4"/>
      <c r="J58" s="4"/>
      <c r="L58" s="36"/>
      <c r="M58"/>
      <c r="N58"/>
      <c r="O58"/>
      <c r="P58"/>
      <c r="Q58"/>
      <c r="R58"/>
      <c r="S58"/>
    </row>
    <row r="59" spans="1:19" ht="14" x14ac:dyDescent="0.3">
      <c r="A59" s="18"/>
      <c r="B59" s="4"/>
      <c r="C59" s="4"/>
      <c r="D59" s="4"/>
      <c r="E59" s="4"/>
      <c r="F59" s="4"/>
      <c r="G59" s="4"/>
      <c r="H59" s="4"/>
      <c r="I59" s="4"/>
      <c r="J59" s="4"/>
      <c r="L59" s="36"/>
      <c r="M59"/>
      <c r="N59"/>
      <c r="O59"/>
      <c r="P59"/>
      <c r="Q59"/>
      <c r="R59"/>
      <c r="S59"/>
    </row>
    <row r="60" spans="1:19" ht="14" x14ac:dyDescent="0.3">
      <c r="A60" s="18"/>
      <c r="B60" s="4"/>
      <c r="C60" s="4"/>
      <c r="D60" s="4"/>
      <c r="E60" s="4"/>
      <c r="F60" s="1" t="s">
        <v>57</v>
      </c>
      <c r="G60" s="19"/>
      <c r="H60" s="1" t="s">
        <v>55</v>
      </c>
      <c r="I60" s="4"/>
      <c r="J60" s="4"/>
      <c r="L60" s="36"/>
      <c r="M60"/>
      <c r="N60"/>
      <c r="O60"/>
      <c r="P60"/>
      <c r="Q60"/>
      <c r="R60"/>
      <c r="S60"/>
    </row>
    <row r="61" spans="1:19" ht="14" x14ac:dyDescent="0.3">
      <c r="A61" s="4" t="s">
        <v>125</v>
      </c>
      <c r="B61" s="4"/>
      <c r="C61" s="4"/>
      <c r="D61" s="4"/>
      <c r="E61" s="4"/>
      <c r="F61" s="4" t="s">
        <v>107</v>
      </c>
      <c r="G61" s="4"/>
      <c r="H61" s="55"/>
      <c r="I61" s="4"/>
      <c r="J61" s="4"/>
      <c r="L61" s="36"/>
      <c r="M61"/>
      <c r="N61"/>
      <c r="O61"/>
      <c r="P61"/>
      <c r="Q61"/>
      <c r="R61"/>
      <c r="S61"/>
    </row>
    <row r="62" spans="1:19" ht="14" x14ac:dyDescent="0.3">
      <c r="A62" s="4" t="s">
        <v>126</v>
      </c>
      <c r="B62" s="4"/>
      <c r="C62" s="4"/>
      <c r="D62" s="4"/>
      <c r="E62" s="4"/>
      <c r="F62" s="4" t="s">
        <v>119</v>
      </c>
      <c r="G62" s="4"/>
      <c r="H62" s="55"/>
      <c r="I62" s="4"/>
      <c r="J62" s="4"/>
      <c r="L62" s="36"/>
      <c r="M62"/>
      <c r="N62"/>
      <c r="O62"/>
      <c r="P62"/>
      <c r="Q62"/>
      <c r="R62"/>
      <c r="S62"/>
    </row>
    <row r="63" spans="1:19" ht="14" x14ac:dyDescent="0.3">
      <c r="A63" s="4" t="s">
        <v>127</v>
      </c>
      <c r="B63" s="4"/>
      <c r="C63" s="4"/>
      <c r="D63" s="4"/>
      <c r="E63" s="4"/>
      <c r="F63" s="4" t="s">
        <v>120</v>
      </c>
      <c r="G63" s="4"/>
      <c r="H63" s="55"/>
      <c r="I63" s="4"/>
      <c r="J63" s="4"/>
      <c r="L63" s="36"/>
      <c r="M63"/>
      <c r="N63"/>
      <c r="O63"/>
      <c r="P63"/>
      <c r="Q63"/>
      <c r="R63"/>
      <c r="S63"/>
    </row>
    <row r="64" spans="1:19" ht="14" x14ac:dyDescent="0.3">
      <c r="A64" s="4" t="s">
        <v>108</v>
      </c>
      <c r="B64" s="4"/>
      <c r="C64" s="4"/>
      <c r="D64" s="4"/>
      <c r="E64" s="4"/>
      <c r="F64" s="4" t="s">
        <v>109</v>
      </c>
      <c r="G64" s="4"/>
      <c r="H64" s="55"/>
      <c r="I64" s="4"/>
      <c r="J64" s="4"/>
      <c r="L64" s="36"/>
      <c r="M64"/>
      <c r="N64"/>
      <c r="O64"/>
      <c r="P64"/>
      <c r="Q64"/>
      <c r="R64"/>
      <c r="S64"/>
    </row>
    <row r="65" spans="1:19" ht="14" x14ac:dyDescent="0.3">
      <c r="A65" s="4" t="s">
        <v>121</v>
      </c>
      <c r="B65" s="4"/>
      <c r="C65" s="4"/>
      <c r="D65" s="4"/>
      <c r="E65" s="4"/>
      <c r="F65" s="4" t="s">
        <v>123</v>
      </c>
      <c r="G65" s="4"/>
      <c r="H65" s="55"/>
      <c r="I65" s="4"/>
      <c r="J65" s="4"/>
      <c r="L65" s="36"/>
      <c r="M65"/>
      <c r="N65"/>
      <c r="O65"/>
      <c r="P65"/>
      <c r="Q65"/>
      <c r="R65"/>
      <c r="S65"/>
    </row>
    <row r="66" spans="1:19" ht="14" x14ac:dyDescent="0.3">
      <c r="A66" s="4" t="s">
        <v>122</v>
      </c>
      <c r="B66" s="4"/>
      <c r="C66" s="4"/>
      <c r="D66" s="4"/>
      <c r="E66" s="4"/>
      <c r="F66" s="4" t="s">
        <v>124</v>
      </c>
      <c r="G66" s="4"/>
      <c r="H66" s="55"/>
      <c r="I66" s="4"/>
      <c r="J66" s="4"/>
      <c r="L66" s="36"/>
      <c r="M66"/>
      <c r="N66"/>
      <c r="O66"/>
      <c r="P66"/>
      <c r="Q66"/>
      <c r="R66"/>
      <c r="S66"/>
    </row>
    <row r="67" spans="1:19" ht="14" x14ac:dyDescent="0.3">
      <c r="A67" s="4" t="s">
        <v>110</v>
      </c>
      <c r="B67" s="4"/>
      <c r="C67" s="4"/>
      <c r="D67" s="4"/>
      <c r="E67" s="4"/>
      <c r="F67" s="4" t="s">
        <v>111</v>
      </c>
      <c r="G67" s="4"/>
      <c r="H67" s="55"/>
      <c r="I67" s="4"/>
      <c r="J67" s="4"/>
      <c r="L67" s="36"/>
      <c r="M67"/>
      <c r="N67"/>
      <c r="O67"/>
      <c r="P67"/>
      <c r="Q67"/>
      <c r="R67"/>
      <c r="S67"/>
    </row>
    <row r="68" spans="1:19" ht="14" x14ac:dyDescent="0.3">
      <c r="A68" s="4" t="s">
        <v>115</v>
      </c>
      <c r="B68" s="4"/>
      <c r="C68" s="4"/>
      <c r="D68" s="4"/>
      <c r="E68" s="4"/>
      <c r="F68" s="4" t="s">
        <v>112</v>
      </c>
      <c r="G68" s="4"/>
      <c r="H68" s="55"/>
      <c r="I68" s="4"/>
      <c r="J68" s="4"/>
      <c r="L68" s="36"/>
      <c r="M68"/>
      <c r="N68"/>
      <c r="O68"/>
      <c r="P68"/>
      <c r="Q68"/>
      <c r="R68"/>
      <c r="S68"/>
    </row>
    <row r="69" spans="1:19" ht="14" x14ac:dyDescent="0.3">
      <c r="A69" s="4" t="s">
        <v>116</v>
      </c>
      <c r="B69" s="4"/>
      <c r="C69" s="4"/>
      <c r="D69" s="4"/>
      <c r="E69" s="4"/>
      <c r="F69" s="4" t="s">
        <v>113</v>
      </c>
      <c r="G69" s="4"/>
      <c r="H69" s="55"/>
      <c r="I69" s="4"/>
      <c r="J69" s="4"/>
      <c r="L69" s="36"/>
      <c r="M69"/>
      <c r="N69"/>
      <c r="O69"/>
      <c r="P69"/>
      <c r="Q69"/>
      <c r="R69"/>
      <c r="S69"/>
    </row>
    <row r="70" spans="1:19" ht="14" x14ac:dyDescent="0.3">
      <c r="A70" s="4" t="s">
        <v>117</v>
      </c>
      <c r="B70" s="4"/>
      <c r="C70" s="4"/>
      <c r="D70" s="4"/>
      <c r="E70" s="4"/>
      <c r="F70" s="4" t="s">
        <v>114</v>
      </c>
      <c r="G70" s="4"/>
      <c r="H70" s="55"/>
      <c r="I70" s="4"/>
      <c r="J70" s="4"/>
      <c r="L70" s="36"/>
      <c r="M70"/>
      <c r="N70"/>
      <c r="O70"/>
      <c r="P70"/>
      <c r="Q70"/>
      <c r="R70"/>
      <c r="S70"/>
    </row>
    <row r="71" spans="1:19" ht="13" x14ac:dyDescent="0.3">
      <c r="A71" s="18"/>
      <c r="B71" s="10"/>
      <c r="C71" s="10"/>
      <c r="D71" s="11"/>
      <c r="E71" s="10"/>
      <c r="F71" s="12"/>
      <c r="G71" s="12"/>
      <c r="H71" s="10"/>
      <c r="I71" s="13"/>
      <c r="J71" s="13"/>
      <c r="K71" s="13"/>
      <c r="M71" s="7"/>
    </row>
    <row r="72" spans="1:19" ht="13" x14ac:dyDescent="0.3">
      <c r="A72" s="41" t="str">
        <f>Homepage!A54</f>
        <v>Die hier dargestellten Netzentgelte verstehen sich zzgl. Konzessionsabgabe.</v>
      </c>
      <c r="B72" s="10"/>
      <c r="C72" s="10"/>
      <c r="D72" s="11"/>
      <c r="E72" s="10"/>
      <c r="F72" s="12"/>
      <c r="G72" s="12"/>
      <c r="H72" s="10"/>
      <c r="I72" s="13"/>
      <c r="J72" s="13"/>
      <c r="K72" s="13"/>
      <c r="M72" s="7"/>
    </row>
    <row r="73" spans="1:19" x14ac:dyDescent="0.25">
      <c r="A73" s="41" t="str">
        <f>Homepage!A55</f>
        <v>Die Konzessionsabgabe entspricht der Konzessionsabgabenverordnung.</v>
      </c>
      <c r="D73" s="5"/>
      <c r="F73" s="6"/>
      <c r="G73" s="6"/>
      <c r="I73" s="17"/>
      <c r="J73" s="17"/>
      <c r="K73" s="8"/>
    </row>
    <row r="74" spans="1:19" x14ac:dyDescent="0.25">
      <c r="A74" s="18"/>
      <c r="B74" s="19"/>
      <c r="C74" s="19"/>
      <c r="D74" s="19"/>
      <c r="E74" s="19"/>
      <c r="F74" s="19"/>
      <c r="G74" s="19"/>
      <c r="H74" s="19"/>
      <c r="I74" s="19"/>
      <c r="J74" s="19"/>
    </row>
    <row r="75" spans="1:19" x14ac:dyDescent="0.25">
      <c r="A75" s="41" t="str">
        <f>Homepage!A57</f>
        <v>Für das Netzgebiet der Stadtwerke Hilden gelten zurzeit folgende Konzessionsabgaben gem. KAV:</v>
      </c>
      <c r="B75" s="19"/>
      <c r="C75" s="19"/>
      <c r="D75" s="19"/>
      <c r="E75" s="19"/>
      <c r="F75" s="19"/>
      <c r="G75" s="19"/>
      <c r="H75" s="19"/>
      <c r="I75" s="19"/>
      <c r="J75" s="19"/>
      <c r="M75" s="7"/>
    </row>
    <row r="76" spans="1:19" x14ac:dyDescent="0.25">
      <c r="A76" s="41"/>
      <c r="B76" s="19"/>
      <c r="C76" s="19"/>
      <c r="D76" s="19"/>
      <c r="E76" s="19"/>
      <c r="F76" s="19"/>
      <c r="G76" s="19"/>
      <c r="H76" s="19"/>
      <c r="I76" s="19"/>
      <c r="J76" s="19"/>
      <c r="M76" s="7"/>
    </row>
    <row r="77" spans="1:19" ht="14" x14ac:dyDescent="0.3">
      <c r="A77"/>
      <c r="B77" s="19"/>
      <c r="C77" s="19"/>
      <c r="D77" s="1" t="s">
        <v>57</v>
      </c>
      <c r="E77" s="19"/>
      <c r="F77" s="1" t="s">
        <v>55</v>
      </c>
      <c r="G77" s="19"/>
      <c r="H77" s="19"/>
      <c r="I77" s="19"/>
      <c r="J77" s="19"/>
      <c r="L77" s="7"/>
      <c r="M77" s="7"/>
    </row>
    <row r="78" spans="1:19" ht="14" x14ac:dyDescent="0.3">
      <c r="A78" s="41" t="str">
        <f>Homepage!A59</f>
        <v>Tarifkunden:</v>
      </c>
      <c r="B78" s="19"/>
      <c r="C78" s="19"/>
      <c r="D78" s="1" t="s">
        <v>83</v>
      </c>
      <c r="E78" s="19"/>
      <c r="F78" s="47">
        <f>1.59/100</f>
        <v>1.5900000000000001E-2</v>
      </c>
      <c r="G78" s="19"/>
      <c r="H78" s="19"/>
      <c r="I78" s="19"/>
      <c r="J78" s="19"/>
      <c r="L78" s="7"/>
      <c r="M78" s="7"/>
    </row>
    <row r="79" spans="1:19" ht="14" x14ac:dyDescent="0.3">
      <c r="A79" s="41" t="str">
        <f>Homepage!A60</f>
        <v>Schwachlast:</v>
      </c>
      <c r="B79" s="19"/>
      <c r="C79" s="19"/>
      <c r="D79" s="1" t="s">
        <v>84</v>
      </c>
      <c r="E79" s="19"/>
      <c r="F79" s="47">
        <f>0.61/100</f>
        <v>6.0999999999999995E-3</v>
      </c>
      <c r="G79" s="19"/>
      <c r="H79" s="19"/>
      <c r="I79" s="19"/>
      <c r="J79" s="19"/>
      <c r="L79" s="7"/>
    </row>
    <row r="80" spans="1:19" ht="14.25" customHeight="1" x14ac:dyDescent="0.25">
      <c r="A80" s="41" t="str">
        <f>Homepage!A61</f>
        <v>Sondervertragskunden:</v>
      </c>
      <c r="B80" s="19"/>
      <c r="C80" s="19"/>
      <c r="D80" s="1" t="s">
        <v>118</v>
      </c>
      <c r="E80" s="19"/>
      <c r="F80" s="76">
        <f>0.11/100</f>
        <v>1.1000000000000001E-3</v>
      </c>
      <c r="G80" s="19"/>
      <c r="H80" s="19"/>
      <c r="I80" s="19"/>
      <c r="J80" s="19"/>
    </row>
    <row r="81" spans="1:23" ht="14.25" customHeight="1" x14ac:dyDescent="0.25">
      <c r="A81" s="41"/>
      <c r="B81" s="19"/>
      <c r="C81" s="19"/>
      <c r="D81" s="1" t="s">
        <v>85</v>
      </c>
      <c r="E81" s="19"/>
      <c r="F81" s="76"/>
      <c r="G81" s="19"/>
      <c r="H81" s="19"/>
      <c r="I81" s="19"/>
      <c r="J81" s="19"/>
    </row>
    <row r="82" spans="1:23" x14ac:dyDescent="0.25">
      <c r="B82" s="19"/>
      <c r="C82" s="19"/>
      <c r="D82" s="19"/>
      <c r="E82" s="19"/>
      <c r="F82" s="19"/>
      <c r="G82" s="19"/>
      <c r="H82" s="19"/>
      <c r="I82" s="19"/>
      <c r="J82" s="19"/>
    </row>
    <row r="83" spans="1:23" x14ac:dyDescent="0.25">
      <c r="A83" s="18" t="str">
        <f>Homepage!A63</f>
        <v>Erfolgt die Messung nicht auf der Netzebene des vertraglich vereinbarten Netzanschlusspunktes,</v>
      </c>
      <c r="B83" s="19"/>
      <c r="C83" s="19"/>
      <c r="D83" s="19"/>
      <c r="E83" s="19"/>
      <c r="F83" s="19"/>
      <c r="G83" s="19"/>
      <c r="H83" s="19"/>
      <c r="I83" s="19"/>
      <c r="J83" s="19"/>
    </row>
    <row r="84" spans="1:23" x14ac:dyDescent="0.25">
      <c r="A84" s="18" t="str">
        <f>Homepage!A64</f>
        <v>so werden die bei der Messung nicht erfassten Verluste durch einen angemessenen</v>
      </c>
      <c r="B84" s="41"/>
      <c r="C84" s="41"/>
      <c r="D84" s="41"/>
      <c r="E84" s="19"/>
      <c r="F84" s="19"/>
      <c r="G84" s="19"/>
      <c r="H84" s="19"/>
      <c r="I84" s="19"/>
      <c r="J84" s="19"/>
    </row>
    <row r="85" spans="1:23" ht="14" x14ac:dyDescent="0.3">
      <c r="A85" s="18" t="str">
        <f>Homepage!A65</f>
        <v>Korrekturfaktor bei den Messwerten berücksichtigt. Der angewandte Korrekturfaktor wird</v>
      </c>
      <c r="B85"/>
      <c r="C85"/>
      <c r="D85"/>
      <c r="E85" s="19"/>
      <c r="F85" s="19"/>
      <c r="G85" s="19"/>
      <c r="H85" s="19"/>
      <c r="I85" s="19"/>
      <c r="J85" s="19"/>
    </row>
    <row r="86" spans="1:23" x14ac:dyDescent="0.25">
      <c r="A86" s="18" t="str">
        <f>Homepage!A66</f>
        <v>dem Netznutzer bzw. Lieferanten im Rahmen der Marktkommunikation übermittelt.</v>
      </c>
      <c r="B86" s="41"/>
      <c r="C86" s="41"/>
      <c r="E86" s="19"/>
      <c r="G86" s="19"/>
      <c r="H86" s="19"/>
      <c r="I86" s="19"/>
      <c r="J86" s="19"/>
    </row>
    <row r="87" spans="1:23" x14ac:dyDescent="0.25">
      <c r="B87" s="41"/>
      <c r="C87" s="41"/>
      <c r="E87" s="18"/>
      <c r="G87" s="18"/>
      <c r="H87" s="18"/>
      <c r="I87" s="18"/>
      <c r="J87" s="18"/>
    </row>
    <row r="88" spans="1:23" ht="18" x14ac:dyDescent="0.4">
      <c r="A88" s="4" t="str">
        <f>Homepage!A79</f>
        <v>Stand 15.10.2025</v>
      </c>
      <c r="B88" s="39"/>
      <c r="C88" s="39"/>
      <c r="D88" s="39"/>
      <c r="E88" s="39"/>
      <c r="F88" s="39"/>
      <c r="G88" s="39"/>
      <c r="L88" s="4" t="s">
        <v>11</v>
      </c>
    </row>
    <row r="90" spans="1:23" ht="20" x14ac:dyDescent="0.4">
      <c r="A90" s="42" t="str">
        <f>A2</f>
        <v>Netznutzungsentgelte Strom ab 01.01.2026</v>
      </c>
    </row>
    <row r="91" spans="1:23" ht="14" x14ac:dyDescent="0.3">
      <c r="A91" s="40" t="str">
        <f>A3</f>
        <v>01.01.2026 - 31.12.2026</v>
      </c>
      <c r="B91"/>
      <c r="C91"/>
      <c r="D91"/>
      <c r="E91"/>
      <c r="F91"/>
      <c r="G91"/>
      <c r="H91"/>
      <c r="I91"/>
      <c r="J91"/>
      <c r="K91"/>
      <c r="L91"/>
    </row>
    <row r="92" spans="1:23" ht="15.5" x14ac:dyDescent="0.35">
      <c r="A92" s="45" t="str">
        <f>A4</f>
        <v xml:space="preserve">Preisblatt für Netznutzung - Strom - </v>
      </c>
      <c r="B92" s="41"/>
      <c r="C92" s="41"/>
      <c r="H92"/>
      <c r="I92"/>
      <c r="J92"/>
      <c r="K92"/>
      <c r="L92"/>
    </row>
    <row r="93" spans="1:23" ht="14" x14ac:dyDescent="0.3">
      <c r="A93" s="46" t="str">
        <f>A5</f>
        <v>Hinweis:</v>
      </c>
      <c r="B93"/>
      <c r="C93"/>
      <c r="D93"/>
      <c r="E93"/>
      <c r="F93"/>
      <c r="G93"/>
      <c r="H93"/>
      <c r="I93"/>
      <c r="J93"/>
      <c r="K93"/>
      <c r="L93"/>
    </row>
    <row r="94" spans="1:23" ht="14" x14ac:dyDescent="0.3">
      <c r="A94" s="46" t="str">
        <f>A6</f>
        <v>Die Stadtwerke Hilden GmbH weist darauf hin, dass wegen der derzeit noch nicht vollständigen Datengrundlage von einer Veröffentlichung</v>
      </c>
      <c r="B94"/>
      <c r="C94"/>
      <c r="D94"/>
      <c r="E94"/>
      <c r="F94"/>
      <c r="G94"/>
      <c r="H94"/>
      <c r="I94"/>
      <c r="J94"/>
      <c r="K94"/>
      <c r="L94"/>
    </row>
    <row r="95" spans="1:23" ht="13" x14ac:dyDescent="0.3">
      <c r="O95" s="9"/>
      <c r="P95" s="19"/>
      <c r="Q95" s="19"/>
      <c r="R95" s="19"/>
      <c r="S95" s="19"/>
    </row>
    <row r="96" spans="1:23" ht="18" x14ac:dyDescent="0.4">
      <c r="A96" s="3" t="str">
        <f>Homepage!A91</f>
        <v>3.1 Messstellenbetrieb + Messung</v>
      </c>
      <c r="T96" s="19"/>
      <c r="U96" s="19"/>
      <c r="V96" s="19"/>
      <c r="W96" s="19"/>
    </row>
    <row r="97" spans="1:19" x14ac:dyDescent="0.25">
      <c r="B97" s="19"/>
      <c r="C97" s="19"/>
      <c r="D97" s="19"/>
      <c r="E97" s="19"/>
      <c r="F97" s="19"/>
      <c r="G97" s="19"/>
      <c r="H97" s="19"/>
      <c r="I97" s="19"/>
      <c r="J97" s="19"/>
    </row>
    <row r="98" spans="1:19" ht="13" x14ac:dyDescent="0.3">
      <c r="A98" s="9" t="str">
        <f>Homepage!A93</f>
        <v>Abnahmestellen mit Leistungsmessung:</v>
      </c>
      <c r="L98" s="5" t="s">
        <v>0</v>
      </c>
    </row>
    <row r="99" spans="1:19" ht="13" x14ac:dyDescent="0.3">
      <c r="A99" s="9"/>
      <c r="B99" s="19"/>
      <c r="C99" s="19"/>
      <c r="D99" s="19"/>
      <c r="F99" s="19"/>
      <c r="G99" s="19"/>
      <c r="H99" s="19"/>
      <c r="I99" s="19"/>
      <c r="J99" s="1" t="s">
        <v>57</v>
      </c>
      <c r="L99" s="28" t="s">
        <v>86</v>
      </c>
    </row>
    <row r="100" spans="1:19" x14ac:dyDescent="0.25">
      <c r="A100" s="1"/>
      <c r="B100" s="19"/>
      <c r="C100" s="19"/>
      <c r="D100" s="19"/>
      <c r="F100" s="19"/>
      <c r="G100" s="19"/>
      <c r="H100" s="19"/>
      <c r="I100" s="19"/>
      <c r="J100" s="19"/>
    </row>
    <row r="101" spans="1:19" ht="14" x14ac:dyDescent="0.3">
      <c r="A101" s="4" t="str">
        <f>Homepage!A96</f>
        <v>Mittelspannungsnetz (M)</v>
      </c>
      <c r="J101" s="1" t="s">
        <v>87</v>
      </c>
      <c r="L101" s="47">
        <f>Homepage!K96/L6</f>
        <v>2.1105205479452054</v>
      </c>
      <c r="O101" s="9"/>
    </row>
    <row r="102" spans="1:19" ht="14" x14ac:dyDescent="0.3">
      <c r="A102" s="4" t="str">
        <f>Homepage!A97</f>
        <v>Niederspannung (N)</v>
      </c>
      <c r="B102" s="19"/>
      <c r="C102" s="19"/>
      <c r="D102" s="19"/>
      <c r="E102" s="19"/>
      <c r="F102" s="19"/>
      <c r="G102" s="19"/>
      <c r="H102" s="19"/>
      <c r="I102" s="19"/>
      <c r="J102" s="1" t="s">
        <v>89</v>
      </c>
      <c r="L102" s="47">
        <f>Homepage!K97/L6</f>
        <v>1.4332876712328766</v>
      </c>
      <c r="O102" s="4"/>
    </row>
    <row r="103" spans="1:19" ht="14.25" customHeight="1" x14ac:dyDescent="0.25">
      <c r="A103" s="1"/>
      <c r="B103" s="19"/>
      <c r="C103" s="19"/>
      <c r="D103" s="19"/>
      <c r="E103" s="19"/>
      <c r="F103" s="19"/>
      <c r="G103" s="19"/>
      <c r="H103" s="19"/>
      <c r="I103" s="19"/>
      <c r="J103" s="19"/>
    </row>
    <row r="104" spans="1:19" ht="14.25" customHeight="1" x14ac:dyDescent="0.3">
      <c r="A104" s="9"/>
      <c r="L104" s="5" t="s">
        <v>0</v>
      </c>
    </row>
    <row r="105" spans="1:19" ht="13" x14ac:dyDescent="0.3">
      <c r="A105" s="9" t="str">
        <f>Homepage!A100</f>
        <v>Abnahmestellen ohne Leistungsmessung:</v>
      </c>
      <c r="B105" s="19"/>
      <c r="C105" s="19"/>
      <c r="D105" s="19"/>
      <c r="E105" s="19"/>
      <c r="F105" s="19"/>
      <c r="G105" s="19"/>
      <c r="H105" s="19"/>
      <c r="I105" s="19"/>
      <c r="J105" s="1" t="s">
        <v>57</v>
      </c>
      <c r="L105" s="28" t="s">
        <v>86</v>
      </c>
    </row>
    <row r="106" spans="1:19" x14ac:dyDescent="0.25">
      <c r="B106" s="19"/>
      <c r="C106" s="19"/>
      <c r="D106" s="19"/>
      <c r="E106" s="19"/>
      <c r="F106" s="19"/>
      <c r="G106" s="19"/>
      <c r="H106" s="19"/>
      <c r="I106" s="19"/>
      <c r="J106" s="19"/>
    </row>
    <row r="107" spans="1:19" ht="14.25" customHeight="1" x14ac:dyDescent="0.25">
      <c r="A107" s="4" t="s">
        <v>98</v>
      </c>
      <c r="B107" s="19"/>
      <c r="C107" s="19"/>
      <c r="D107" s="19"/>
      <c r="E107" s="19"/>
      <c r="F107" s="19"/>
      <c r="G107" s="19"/>
      <c r="H107" s="19"/>
      <c r="I107" s="19"/>
      <c r="J107" s="1" t="s">
        <v>91</v>
      </c>
      <c r="L107" s="76">
        <f>Homepage!K102/L6</f>
        <v>3.5479452054794518E-2</v>
      </c>
    </row>
    <row r="108" spans="1:19" ht="14.25" customHeight="1" x14ac:dyDescent="0.25">
      <c r="A108" s="18"/>
      <c r="B108" s="19"/>
      <c r="C108" s="19"/>
      <c r="D108" s="19"/>
      <c r="E108" s="19"/>
      <c r="F108" s="19"/>
      <c r="G108" s="19"/>
      <c r="H108" s="19"/>
      <c r="I108" s="19"/>
      <c r="J108" s="1" t="s">
        <v>97</v>
      </c>
      <c r="L108" s="76"/>
    </row>
    <row r="109" spans="1:19" ht="14.25" customHeight="1" x14ac:dyDescent="0.25">
      <c r="A109" s="18"/>
      <c r="B109" s="19"/>
      <c r="C109" s="19"/>
      <c r="D109" s="19"/>
      <c r="E109" s="19"/>
      <c r="F109" s="19"/>
      <c r="G109" s="19"/>
      <c r="H109" s="19"/>
      <c r="I109" s="19"/>
      <c r="J109" s="1" t="s">
        <v>92</v>
      </c>
      <c r="L109" s="76"/>
    </row>
    <row r="110" spans="1:19" ht="14" x14ac:dyDescent="0.3">
      <c r="A110" s="18"/>
      <c r="B110" s="19"/>
      <c r="C110" s="19"/>
      <c r="D110" s="19"/>
      <c r="E110" s="19"/>
      <c r="F110" s="19"/>
      <c r="G110" s="19"/>
      <c r="H110" s="19"/>
      <c r="I110" s="19"/>
      <c r="L110" s="47"/>
    </row>
    <row r="112" spans="1:19" x14ac:dyDescent="0.25">
      <c r="P112" s="19"/>
      <c r="Q112" s="19"/>
      <c r="R112" s="19"/>
      <c r="S112" s="19"/>
    </row>
    <row r="113" spans="1:24" x14ac:dyDescent="0.25">
      <c r="B113" s="2"/>
      <c r="C113" s="2"/>
      <c r="D113" s="2"/>
      <c r="E113" s="2"/>
      <c r="F113" s="2"/>
      <c r="G113" s="2"/>
      <c r="H113" s="2"/>
      <c r="I113" s="2"/>
      <c r="J113" s="2"/>
      <c r="T113" s="19"/>
      <c r="U113" s="19"/>
      <c r="V113" s="19"/>
      <c r="W113" s="19"/>
      <c r="X113" s="16"/>
    </row>
    <row r="114" spans="1:24" ht="13" x14ac:dyDescent="0.3">
      <c r="A114" s="48" t="s">
        <v>18</v>
      </c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50" t="s">
        <v>0</v>
      </c>
      <c r="O114" s="18"/>
      <c r="P114" s="19"/>
      <c r="Q114" s="19"/>
      <c r="R114" s="19"/>
      <c r="S114" s="19"/>
    </row>
    <row r="115" spans="1:24" ht="14" x14ac:dyDescent="0.3">
      <c r="A115" s="51" t="s">
        <v>26</v>
      </c>
      <c r="B115" s="49"/>
      <c r="C115" s="49"/>
      <c r="D115" s="49"/>
      <c r="E115" s="49"/>
      <c r="F115" s="49"/>
      <c r="G115" s="49"/>
      <c r="H115" s="49"/>
      <c r="I115" s="49"/>
      <c r="J115" s="1" t="s">
        <v>57</v>
      </c>
      <c r="K115" s="49"/>
      <c r="L115" s="52" t="s">
        <v>34</v>
      </c>
      <c r="T115" s="19"/>
      <c r="U115" s="19"/>
      <c r="V115" s="19"/>
      <c r="W115" s="19"/>
      <c r="X115" s="34"/>
    </row>
    <row r="116" spans="1:24" ht="14" x14ac:dyDescent="0.3">
      <c r="A116" s="53" t="s">
        <v>19</v>
      </c>
      <c r="B116" s="49"/>
      <c r="C116" s="49"/>
      <c r="D116" s="49"/>
      <c r="E116" s="49"/>
      <c r="F116" s="49"/>
      <c r="G116" s="49"/>
      <c r="H116" s="49"/>
      <c r="I116" s="49"/>
      <c r="J116" s="49" t="s">
        <v>94</v>
      </c>
      <c r="K116" s="49"/>
      <c r="L116" s="54">
        <v>145</v>
      </c>
    </row>
    <row r="117" spans="1:24" x14ac:dyDescent="0.25">
      <c r="A117" s="53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</row>
    <row r="118" spans="1:24" ht="14" x14ac:dyDescent="0.3">
      <c r="A118" s="49" t="s">
        <v>52</v>
      </c>
      <c r="B118" s="49"/>
      <c r="C118" s="49"/>
      <c r="D118" s="49"/>
      <c r="E118" s="49"/>
      <c r="F118" s="49"/>
      <c r="G118" s="49"/>
      <c r="H118" s="49"/>
      <c r="I118" s="49"/>
      <c r="J118" s="49" t="s">
        <v>100</v>
      </c>
      <c r="K118" s="49"/>
      <c r="L118" s="54"/>
    </row>
    <row r="119" spans="1:24" x14ac:dyDescent="0.25">
      <c r="A119" s="1"/>
      <c r="L119" s="5" t="s">
        <v>0</v>
      </c>
    </row>
    <row r="120" spans="1:24" x14ac:dyDescent="0.25">
      <c r="J120" s="1" t="s">
        <v>57</v>
      </c>
      <c r="L120" s="28" t="s">
        <v>86</v>
      </c>
    </row>
    <row r="122" spans="1:24" x14ac:dyDescent="0.25">
      <c r="A122" s="4" t="s">
        <v>95</v>
      </c>
      <c r="J122" s="1" t="s">
        <v>96</v>
      </c>
      <c r="L122" s="75">
        <f>(Homepage!K102+Homepage!K112)/L6</f>
        <v>4.6712328767123279E-2</v>
      </c>
    </row>
    <row r="123" spans="1:24" x14ac:dyDescent="0.25">
      <c r="J123" s="1" t="s">
        <v>97</v>
      </c>
      <c r="L123" s="75"/>
    </row>
    <row r="124" spans="1:24" x14ac:dyDescent="0.25">
      <c r="J124" s="1" t="s">
        <v>99</v>
      </c>
      <c r="L124" s="75"/>
    </row>
    <row r="126" spans="1:24" x14ac:dyDescent="0.25">
      <c r="A126" s="1" t="s">
        <v>104</v>
      </c>
      <c r="J126" s="1" t="s">
        <v>105</v>
      </c>
      <c r="L126" s="75">
        <f>(Homepage!K102+3*Homepage!K112)/L6</f>
        <v>6.9178082191780815E-2</v>
      </c>
    </row>
    <row r="127" spans="1:24" x14ac:dyDescent="0.25">
      <c r="A127" s="1"/>
      <c r="J127" s="1" t="s">
        <v>97</v>
      </c>
      <c r="L127" s="75"/>
    </row>
    <row r="128" spans="1:24" x14ac:dyDescent="0.25">
      <c r="A128" s="1"/>
      <c r="J128" s="1" t="s">
        <v>106</v>
      </c>
      <c r="L128" s="75"/>
    </row>
    <row r="130" spans="1:12" x14ac:dyDescent="0.25">
      <c r="A130" s="4" t="s">
        <v>101</v>
      </c>
      <c r="J130" s="1" t="s">
        <v>102</v>
      </c>
      <c r="L130" s="75">
        <f>(Homepage!K102+11*Homepage!K112)/L6</f>
        <v>0.15904109589041096</v>
      </c>
    </row>
    <row r="131" spans="1:12" x14ac:dyDescent="0.25">
      <c r="J131" s="1" t="s">
        <v>97</v>
      </c>
      <c r="L131" s="75"/>
    </row>
    <row r="132" spans="1:12" x14ac:dyDescent="0.25">
      <c r="J132" s="1" t="s">
        <v>103</v>
      </c>
      <c r="L132" s="75"/>
    </row>
    <row r="138" spans="1:12" ht="18" x14ac:dyDescent="0.4">
      <c r="A138" s="3" t="s">
        <v>36</v>
      </c>
    </row>
    <row r="139" spans="1:12" x14ac:dyDescent="0.25">
      <c r="L139" s="5" t="s">
        <v>0</v>
      </c>
    </row>
    <row r="140" spans="1:12" ht="13" x14ac:dyDescent="0.3">
      <c r="A140" s="9" t="s">
        <v>32</v>
      </c>
      <c r="J140" s="1" t="s">
        <v>57</v>
      </c>
      <c r="L140" s="28" t="s">
        <v>86</v>
      </c>
    </row>
    <row r="141" spans="1:12" ht="14" x14ac:dyDescent="0.3">
      <c r="A141" s="4" t="s">
        <v>16</v>
      </c>
      <c r="J141" s="1" t="s">
        <v>93</v>
      </c>
      <c r="L141" s="47">
        <f>Homepage!K119/L6</f>
        <v>9.7808219178082204E-2</v>
      </c>
    </row>
    <row r="142" spans="1:12" ht="14" x14ac:dyDescent="0.3">
      <c r="A142" s="18" t="s">
        <v>41</v>
      </c>
      <c r="J142" s="1" t="s">
        <v>88</v>
      </c>
      <c r="K142" s="34"/>
      <c r="L142" s="47">
        <f>Homepage!K120/L6</f>
        <v>0.38356164383561642</v>
      </c>
    </row>
    <row r="143" spans="1:12" ht="14" x14ac:dyDescent="0.3">
      <c r="A143" s="18" t="s">
        <v>42</v>
      </c>
      <c r="J143" s="1" t="s">
        <v>90</v>
      </c>
      <c r="K143" s="33"/>
      <c r="L143" s="47">
        <f>Homepage!K121/L6</f>
        <v>0.10197260273972603</v>
      </c>
    </row>
    <row r="144" spans="1:12" ht="14" x14ac:dyDescent="0.3">
      <c r="A144" s="4" t="s">
        <v>17</v>
      </c>
      <c r="J144" s="1" t="s">
        <v>93</v>
      </c>
      <c r="L144" s="47">
        <f>Homepage!K122/L6</f>
        <v>9.7808219178082204E-2</v>
      </c>
    </row>
    <row r="145" spans="1:12" ht="14" x14ac:dyDescent="0.3">
      <c r="A145" s="18"/>
      <c r="L145" s="33"/>
    </row>
    <row r="147" spans="1:12" x14ac:dyDescent="0.25">
      <c r="A147" s="18"/>
    </row>
    <row r="148" spans="1:12" x14ac:dyDescent="0.25">
      <c r="A148" s="18"/>
      <c r="F148" s="5"/>
      <c r="G148" s="5"/>
      <c r="H148" s="5"/>
      <c r="I148" s="5"/>
      <c r="J148" s="5"/>
    </row>
    <row r="149" spans="1:12" x14ac:dyDescent="0.25">
      <c r="A149" s="18"/>
      <c r="F149" s="5"/>
      <c r="G149" s="5"/>
      <c r="H149" s="5"/>
      <c r="I149" s="32"/>
      <c r="J149" s="32"/>
    </row>
    <row r="150" spans="1:12" ht="13" x14ac:dyDescent="0.3">
      <c r="A150" s="18" t="str">
        <f>Homepage!A125</f>
        <v xml:space="preserve">Wir behalten uns vor, erhöhte Kosten, die uns als Verteilnetzbetreiber auf Grund von neuen oder </v>
      </c>
      <c r="G150" s="11"/>
    </row>
    <row r="151" spans="1:12" x14ac:dyDescent="0.25">
      <c r="A151" s="18" t="str">
        <f>Homepage!A126</f>
        <v>geänderten Gesetzen entstehen, zusätzlich und - sofern zutreffend - auch rückwirkend im Zuge der Netznutzung zu berechnen.</v>
      </c>
      <c r="D151" s="5"/>
      <c r="F151" s="16"/>
      <c r="G151" s="16"/>
      <c r="I151" s="7"/>
      <c r="J151" s="7"/>
    </row>
    <row r="152" spans="1:12" x14ac:dyDescent="0.25">
      <c r="A152" s="1"/>
      <c r="D152" s="5"/>
      <c r="F152" s="16"/>
      <c r="G152" s="16"/>
      <c r="I152" s="7"/>
      <c r="J152" s="7"/>
    </row>
    <row r="153" spans="1:12" x14ac:dyDescent="0.25">
      <c r="A153" s="44" t="str">
        <f>Homepage!A128</f>
        <v>Die oben genannten Preise sind Nettopreise; die gesetzliche Umsatzsteuer wird dem Gesamtbetrag hinzugerechnet.</v>
      </c>
      <c r="D153" s="5"/>
      <c r="F153" s="6"/>
      <c r="G153" s="6"/>
      <c r="I153" s="17"/>
      <c r="J153" s="17"/>
    </row>
    <row r="154" spans="1:12" x14ac:dyDescent="0.25">
      <c r="A154" s="44"/>
      <c r="D154" s="5"/>
      <c r="F154" s="6"/>
      <c r="G154" s="6"/>
      <c r="I154" s="6"/>
      <c r="J154" s="6"/>
    </row>
    <row r="155" spans="1:12" x14ac:dyDescent="0.25">
      <c r="A155" s="44"/>
      <c r="D155" s="5"/>
      <c r="F155" s="6"/>
      <c r="G155" s="6"/>
      <c r="I155" s="6"/>
      <c r="J155" s="6"/>
    </row>
    <row r="156" spans="1:12" x14ac:dyDescent="0.25">
      <c r="A156" s="44" t="str">
        <f>Homepage!A131</f>
        <v>Sperrung/Wiederherstellung</v>
      </c>
      <c r="D156" s="5"/>
      <c r="F156" s="6"/>
      <c r="G156" s="6"/>
      <c r="I156" s="6"/>
      <c r="J156" s="6"/>
    </row>
    <row r="157" spans="1:12" x14ac:dyDescent="0.25">
      <c r="A157" s="44"/>
      <c r="D157" s="5"/>
      <c r="F157" s="6"/>
      <c r="G157" s="6"/>
      <c r="I157" s="6"/>
      <c r="J157" s="6"/>
    </row>
    <row r="158" spans="1:12" x14ac:dyDescent="0.25">
      <c r="A158" s="44" t="str">
        <f>Homepage!A133</f>
        <v xml:space="preserve">Für die Unterbrechung bzw. Wiederherstellung gemäß § 24 Abs. 1 und 2 NDAV oder Ziffer 9.3 </v>
      </c>
      <c r="D158" s="5"/>
      <c r="F158" s="6"/>
      <c r="G158" s="6"/>
      <c r="I158" s="6"/>
      <c r="J158" s="6"/>
    </row>
    <row r="159" spans="1:12" x14ac:dyDescent="0.25">
      <c r="A159" s="44" t="str">
        <f>Homepage!A134</f>
        <v>(Auftrag durch den Lieferanten) wird eine Pauschale von je 50,00 € (netto) fällig.</v>
      </c>
      <c r="D159" s="5"/>
      <c r="F159" s="6"/>
      <c r="G159" s="6"/>
      <c r="I159" s="6"/>
      <c r="J159" s="6"/>
    </row>
    <row r="160" spans="1:12" x14ac:dyDescent="0.25">
      <c r="A160" s="44"/>
      <c r="D160" s="5"/>
      <c r="F160" s="6"/>
      <c r="G160" s="6"/>
      <c r="I160" s="6"/>
      <c r="J160" s="6"/>
    </row>
    <row r="161" spans="1:12" x14ac:dyDescent="0.25">
      <c r="A161" s="44" t="str">
        <f>Homepage!A136</f>
        <v>Für eine Mahnung wird eine Pauschale von 2,70 € fällig.</v>
      </c>
      <c r="D161" s="5"/>
      <c r="F161" s="6"/>
      <c r="G161" s="6"/>
      <c r="I161" s="6"/>
      <c r="J161" s="6"/>
    </row>
    <row r="162" spans="1:12" x14ac:dyDescent="0.25">
      <c r="A162" s="44"/>
      <c r="D162" s="5"/>
      <c r="F162" s="6"/>
      <c r="G162" s="6"/>
      <c r="I162" s="6"/>
      <c r="J162" s="6"/>
    </row>
    <row r="163" spans="1:12" x14ac:dyDescent="0.25">
      <c r="A163" s="44"/>
      <c r="D163" s="5"/>
      <c r="F163" s="6"/>
      <c r="G163" s="6"/>
      <c r="I163" s="6"/>
      <c r="J163" s="6"/>
    </row>
    <row r="164" spans="1:12" x14ac:dyDescent="0.25">
      <c r="A164" s="41"/>
      <c r="D164" s="5"/>
      <c r="F164" s="6"/>
      <c r="G164" s="6"/>
      <c r="I164" s="6"/>
      <c r="J164" s="6"/>
    </row>
    <row r="165" spans="1:12" x14ac:dyDescent="0.25">
      <c r="A165" s="41"/>
      <c r="D165" s="5"/>
      <c r="F165" s="6"/>
      <c r="G165" s="6"/>
      <c r="I165" s="6"/>
      <c r="J165" s="6"/>
    </row>
    <row r="166" spans="1:12" x14ac:dyDescent="0.25">
      <c r="A166" s="30" t="str">
        <f>A88</f>
        <v>Stand 15.10.2025</v>
      </c>
      <c r="D166" s="5"/>
      <c r="F166" s="6"/>
      <c r="G166" s="6"/>
      <c r="I166" s="6"/>
      <c r="J166" s="6"/>
      <c r="L166" s="4" t="s">
        <v>10</v>
      </c>
    </row>
    <row r="167" spans="1:12" x14ac:dyDescent="0.25">
      <c r="A167" s="41"/>
      <c r="D167" s="5"/>
      <c r="F167" s="6"/>
      <c r="G167" s="6"/>
      <c r="I167" s="6"/>
      <c r="J167" s="6"/>
    </row>
    <row r="168" spans="1:12" x14ac:dyDescent="0.25">
      <c r="A168" s="41"/>
      <c r="D168" s="5"/>
      <c r="F168" s="6"/>
      <c r="G168" s="6"/>
      <c r="I168" s="6"/>
      <c r="J168" s="6"/>
    </row>
    <row r="169" spans="1:12" x14ac:dyDescent="0.25">
      <c r="A169" s="41"/>
      <c r="D169" s="5"/>
      <c r="F169" s="6"/>
      <c r="G169" s="6"/>
      <c r="I169" s="6"/>
      <c r="J169" s="6"/>
    </row>
    <row r="170" spans="1:12" x14ac:dyDescent="0.25">
      <c r="A170" s="41"/>
      <c r="D170" s="5"/>
      <c r="F170" s="6"/>
      <c r="G170" s="6"/>
      <c r="I170" s="6"/>
      <c r="J170" s="6"/>
    </row>
    <row r="171" spans="1:12" x14ac:dyDescent="0.25">
      <c r="A171" s="41"/>
      <c r="D171" s="5"/>
      <c r="F171" s="6"/>
      <c r="G171" s="6"/>
      <c r="I171" s="6"/>
      <c r="J171" s="6"/>
    </row>
    <row r="172" spans="1:12" x14ac:dyDescent="0.25">
      <c r="A172" s="41"/>
      <c r="D172" s="5"/>
      <c r="F172" s="6"/>
      <c r="G172" s="6"/>
      <c r="I172" s="6"/>
      <c r="J172" s="6"/>
    </row>
    <row r="173" spans="1:12" x14ac:dyDescent="0.25">
      <c r="A173" s="41"/>
      <c r="D173" s="5"/>
      <c r="F173" s="6"/>
      <c r="G173" s="6"/>
      <c r="I173" s="6"/>
      <c r="J173" s="6"/>
    </row>
    <row r="174" spans="1:12" x14ac:dyDescent="0.25">
      <c r="A174" s="41"/>
      <c r="D174" s="5"/>
      <c r="F174" s="6"/>
      <c r="G174" s="6"/>
      <c r="I174" s="6"/>
      <c r="J174" s="6"/>
    </row>
    <row r="175" spans="1:12" x14ac:dyDescent="0.25">
      <c r="A175" s="41"/>
      <c r="D175" s="5"/>
      <c r="F175" s="6"/>
      <c r="G175" s="6"/>
      <c r="I175" s="6"/>
      <c r="J175" s="6"/>
    </row>
    <row r="176" spans="1:12" x14ac:dyDescent="0.25">
      <c r="A176" s="41"/>
      <c r="D176" s="5"/>
      <c r="F176" s="6"/>
      <c r="G176" s="6"/>
      <c r="I176" s="6"/>
      <c r="J176" s="6"/>
    </row>
    <row r="177" spans="1:11" x14ac:dyDescent="0.25">
      <c r="A177" s="41"/>
      <c r="D177" s="5"/>
      <c r="F177" s="6"/>
      <c r="G177" s="6"/>
      <c r="I177" s="6"/>
      <c r="J177" s="6"/>
    </row>
    <row r="178" spans="1:11" x14ac:dyDescent="0.25">
      <c r="D178" s="5"/>
      <c r="F178" s="6"/>
      <c r="G178" s="6"/>
      <c r="I178" s="17"/>
      <c r="J178" s="17"/>
    </row>
    <row r="179" spans="1:11" x14ac:dyDescent="0.25">
      <c r="A179" s="31"/>
      <c r="B179" s="19"/>
      <c r="C179" s="19"/>
      <c r="D179" s="19"/>
      <c r="E179" s="19"/>
      <c r="F179" s="19"/>
      <c r="G179" s="19"/>
      <c r="H179" s="19"/>
      <c r="I179" s="19"/>
      <c r="J179" s="19"/>
      <c r="K179" s="19"/>
    </row>
    <row r="180" spans="1:11" x14ac:dyDescent="0.25">
      <c r="A180" s="1"/>
      <c r="B180" s="19"/>
      <c r="C180" s="19"/>
      <c r="D180" s="19"/>
      <c r="E180" s="19"/>
      <c r="F180" s="19"/>
      <c r="G180" s="19"/>
      <c r="H180" s="19"/>
      <c r="I180" s="19"/>
      <c r="J180" s="19"/>
      <c r="K180" s="19"/>
    </row>
    <row r="181" spans="1:11" x14ac:dyDescent="0.25">
      <c r="B181" s="19"/>
      <c r="C181" s="19"/>
      <c r="D181" s="19"/>
      <c r="E181" s="19"/>
      <c r="F181" s="19"/>
      <c r="G181" s="19"/>
      <c r="H181" s="19"/>
      <c r="I181" s="19"/>
      <c r="J181" s="19"/>
      <c r="K181" s="19"/>
    </row>
    <row r="182" spans="1:11" x14ac:dyDescent="0.25">
      <c r="B182" s="19"/>
      <c r="C182" s="19"/>
      <c r="D182" s="19"/>
      <c r="E182" s="19"/>
      <c r="F182" s="19"/>
      <c r="G182" s="19"/>
      <c r="H182" s="19"/>
      <c r="I182" s="19"/>
      <c r="J182" s="19"/>
      <c r="K182" s="19"/>
    </row>
    <row r="183" spans="1:11" x14ac:dyDescent="0.25">
      <c r="A183" s="18"/>
      <c r="B183" s="19"/>
      <c r="C183" s="1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5">
      <c r="A184" s="18"/>
      <c r="B184" s="19"/>
      <c r="C184" s="19"/>
      <c r="D184" s="19"/>
      <c r="E184" s="19"/>
      <c r="F184" s="19"/>
      <c r="G184" s="19"/>
      <c r="H184" s="19"/>
      <c r="I184" s="19"/>
      <c r="J184" s="19"/>
      <c r="K184" s="19"/>
    </row>
    <row r="185" spans="1:11" x14ac:dyDescent="0.25">
      <c r="A185" s="20"/>
      <c r="B185" s="19"/>
      <c r="C185" s="19"/>
      <c r="D185" s="19"/>
      <c r="E185" s="19"/>
      <c r="F185" s="19"/>
      <c r="G185" s="19"/>
      <c r="H185" s="19"/>
      <c r="I185" s="21"/>
      <c r="J185" s="21"/>
      <c r="K185" s="7"/>
    </row>
    <row r="186" spans="1:11" x14ac:dyDescent="0.25">
      <c r="A186" s="18"/>
      <c r="B186" s="19"/>
      <c r="C186" s="19"/>
      <c r="D186" s="19"/>
      <c r="E186" s="19"/>
      <c r="F186" s="19"/>
      <c r="G186" s="19"/>
      <c r="H186" s="19"/>
      <c r="I186" s="21"/>
      <c r="J186" s="21"/>
      <c r="K186" s="7"/>
    </row>
    <row r="187" spans="1:11" x14ac:dyDescent="0.25">
      <c r="A187" s="18"/>
      <c r="B187" s="19"/>
      <c r="C187" s="19"/>
      <c r="D187" s="19"/>
      <c r="E187" s="19"/>
      <c r="F187" s="19"/>
      <c r="G187" s="19"/>
      <c r="H187" s="19"/>
      <c r="I187" s="19"/>
      <c r="J187" s="19"/>
      <c r="K187" s="19"/>
    </row>
    <row r="188" spans="1:11" x14ac:dyDescent="0.25">
      <c r="B188" s="19"/>
      <c r="C188" s="19"/>
      <c r="D188" s="19"/>
      <c r="E188" s="19"/>
      <c r="F188" s="19"/>
      <c r="G188" s="19"/>
      <c r="H188" s="19"/>
      <c r="I188" s="19"/>
      <c r="J188" s="19"/>
      <c r="K188" s="19"/>
    </row>
    <row r="189" spans="1:11" x14ac:dyDescent="0.25">
      <c r="A189" s="1"/>
      <c r="B189" s="19"/>
      <c r="C189" s="19"/>
      <c r="D189" s="19"/>
      <c r="E189" s="19"/>
      <c r="F189" s="19"/>
      <c r="G189" s="19"/>
      <c r="H189" s="19"/>
      <c r="I189" s="19"/>
      <c r="J189" s="19"/>
      <c r="K189" s="19"/>
    </row>
    <row r="190" spans="1:11" x14ac:dyDescent="0.25">
      <c r="A190" s="18"/>
      <c r="B190" s="19"/>
      <c r="C190" s="19"/>
      <c r="D190" s="19"/>
      <c r="E190" s="19"/>
      <c r="F190" s="19"/>
      <c r="G190" s="19"/>
      <c r="H190" s="19"/>
      <c r="I190" s="22"/>
      <c r="J190" s="22"/>
      <c r="K190" s="23"/>
    </row>
    <row r="191" spans="1:11" x14ac:dyDescent="0.25">
      <c r="A191" s="18"/>
      <c r="B191" s="19"/>
      <c r="C191" s="19"/>
      <c r="D191" s="19"/>
      <c r="F191" s="19"/>
      <c r="G191" s="19"/>
      <c r="H191" s="19"/>
      <c r="I191" s="16"/>
      <c r="J191" s="16"/>
      <c r="K191" s="24"/>
    </row>
    <row r="192" spans="1:11" ht="18" x14ac:dyDescent="0.4">
      <c r="A192" s="3"/>
      <c r="B192" s="19"/>
      <c r="C192" s="19"/>
      <c r="D192" s="19"/>
      <c r="F192" s="19"/>
      <c r="G192" s="19"/>
      <c r="H192" s="19"/>
      <c r="I192" s="16"/>
      <c r="J192" s="16"/>
      <c r="K192" s="25"/>
    </row>
    <row r="193" spans="1:11" x14ac:dyDescent="0.25">
      <c r="A193" s="18"/>
      <c r="B193" s="19"/>
      <c r="C193" s="19"/>
      <c r="D193" s="19"/>
      <c r="F193" s="19"/>
      <c r="G193" s="19"/>
      <c r="H193" s="19"/>
      <c r="I193" s="16"/>
      <c r="J193" s="16"/>
      <c r="K193" s="25"/>
    </row>
    <row r="194" spans="1:11" ht="13" x14ac:dyDescent="0.3">
      <c r="A194" s="9"/>
      <c r="B194" s="19"/>
      <c r="C194" s="19"/>
      <c r="D194" s="19"/>
      <c r="E194" s="19"/>
      <c r="F194" s="19"/>
      <c r="G194" s="19"/>
      <c r="H194" s="19"/>
      <c r="I194" s="16"/>
      <c r="J194" s="16"/>
      <c r="K194" s="25"/>
    </row>
    <row r="195" spans="1:11" x14ac:dyDescent="0.25">
      <c r="A195" s="18"/>
      <c r="B195" s="19"/>
      <c r="C195" s="19"/>
      <c r="D195" s="19"/>
      <c r="E195" s="19"/>
      <c r="F195" s="19"/>
      <c r="G195" s="19"/>
      <c r="H195" s="19"/>
      <c r="I195" s="16"/>
      <c r="J195" s="16"/>
      <c r="K195" s="25"/>
    </row>
    <row r="196" spans="1:11" x14ac:dyDescent="0.25">
      <c r="A196" s="18"/>
      <c r="B196" s="19"/>
      <c r="C196" s="19"/>
      <c r="D196" s="19"/>
      <c r="E196" s="19"/>
      <c r="F196" s="19"/>
      <c r="G196" s="19"/>
      <c r="H196" s="19"/>
      <c r="I196" s="16"/>
      <c r="J196" s="16"/>
      <c r="K196" s="25"/>
    </row>
    <row r="197" spans="1:11" x14ac:dyDescent="0.25">
      <c r="A197" s="18"/>
      <c r="B197" s="19"/>
      <c r="C197" s="19"/>
      <c r="D197" s="19"/>
      <c r="E197" s="19"/>
      <c r="F197" s="19"/>
      <c r="G197" s="19"/>
      <c r="H197" s="19"/>
      <c r="I197" s="16"/>
      <c r="J197" s="16"/>
      <c r="K197" s="25"/>
    </row>
    <row r="198" spans="1:11" x14ac:dyDescent="0.25">
      <c r="A198" s="18"/>
      <c r="B198" s="19"/>
      <c r="C198" s="19"/>
      <c r="D198" s="19"/>
      <c r="E198" s="19"/>
      <c r="F198" s="19"/>
      <c r="G198" s="19"/>
      <c r="H198" s="19"/>
      <c r="I198" s="16"/>
      <c r="J198" s="16"/>
      <c r="K198" s="25"/>
    </row>
    <row r="199" spans="1:11" x14ac:dyDescent="0.25">
      <c r="A199" s="18"/>
      <c r="B199" s="19"/>
      <c r="C199" s="19"/>
      <c r="D199" s="19"/>
      <c r="E199" s="19"/>
      <c r="F199" s="19"/>
      <c r="G199" s="19"/>
      <c r="H199" s="19"/>
      <c r="I199" s="16"/>
      <c r="J199" s="16"/>
      <c r="K199" s="25"/>
    </row>
    <row r="200" spans="1:11" x14ac:dyDescent="0.25">
      <c r="A200" s="18"/>
      <c r="B200" s="19"/>
      <c r="C200" s="19"/>
      <c r="D200" s="19"/>
      <c r="E200" s="19"/>
      <c r="F200" s="19"/>
      <c r="G200" s="19"/>
      <c r="H200" s="19"/>
      <c r="I200" s="16"/>
      <c r="J200" s="16"/>
      <c r="K200" s="25"/>
    </row>
    <row r="201" spans="1:11" x14ac:dyDescent="0.25">
      <c r="A201" s="18"/>
      <c r="B201" s="19"/>
      <c r="C201" s="19"/>
      <c r="D201" s="19"/>
      <c r="E201" s="19"/>
      <c r="F201" s="19"/>
      <c r="G201" s="19"/>
      <c r="H201" s="19"/>
      <c r="I201" s="16"/>
      <c r="J201" s="16"/>
      <c r="K201" s="25"/>
    </row>
    <row r="202" spans="1:11" x14ac:dyDescent="0.25">
      <c r="A202" s="18"/>
      <c r="B202" s="19"/>
      <c r="C202" s="19"/>
      <c r="D202" s="19"/>
      <c r="E202" s="19"/>
      <c r="F202" s="19"/>
      <c r="G202" s="19"/>
      <c r="H202" s="19"/>
      <c r="I202" s="16"/>
      <c r="J202" s="16"/>
      <c r="K202" s="25"/>
    </row>
    <row r="203" spans="1:11" x14ac:dyDescent="0.25">
      <c r="A203" s="18"/>
      <c r="B203" s="19"/>
      <c r="C203" s="19"/>
      <c r="D203" s="19"/>
      <c r="E203" s="19"/>
      <c r="F203" s="19"/>
      <c r="G203" s="19"/>
      <c r="H203" s="19"/>
      <c r="I203" s="26"/>
      <c r="J203" s="26"/>
      <c r="K203" s="22"/>
    </row>
    <row r="204" spans="1:11" x14ac:dyDescent="0.25">
      <c r="A204" s="18"/>
      <c r="B204" s="19"/>
      <c r="C204" s="19"/>
      <c r="D204" s="19"/>
      <c r="E204" s="19"/>
      <c r="F204" s="19"/>
      <c r="G204" s="19"/>
      <c r="H204" s="19"/>
      <c r="I204" s="25"/>
      <c r="J204" s="25"/>
      <c r="K204" s="25"/>
    </row>
    <row r="205" spans="1:11" x14ac:dyDescent="0.25">
      <c r="A205" s="18"/>
      <c r="B205" s="19"/>
      <c r="C205" s="19"/>
      <c r="D205" s="19"/>
      <c r="E205" s="19"/>
      <c r="F205" s="19"/>
      <c r="G205" s="19"/>
      <c r="H205" s="19"/>
      <c r="I205" s="25"/>
      <c r="J205" s="25"/>
      <c r="K205" s="25"/>
    </row>
    <row r="206" spans="1:11" ht="13" x14ac:dyDescent="0.3">
      <c r="A206" s="18"/>
      <c r="B206" s="10"/>
      <c r="C206" s="10"/>
      <c r="D206" s="10"/>
      <c r="E206" s="19"/>
      <c r="F206" s="19"/>
      <c r="G206" s="19"/>
      <c r="H206" s="19"/>
      <c r="I206" s="25"/>
      <c r="J206" s="25"/>
      <c r="K206" s="25"/>
    </row>
    <row r="207" spans="1:11" ht="13" x14ac:dyDescent="0.3">
      <c r="A207" s="18"/>
      <c r="B207" s="10"/>
      <c r="C207" s="10"/>
      <c r="D207" s="10"/>
      <c r="E207" s="19"/>
      <c r="F207" s="19"/>
      <c r="G207" s="19"/>
      <c r="H207" s="19"/>
      <c r="I207" s="25"/>
      <c r="J207" s="25"/>
      <c r="K207" s="25"/>
    </row>
    <row r="208" spans="1:11" x14ac:dyDescent="0.25">
      <c r="A208" s="18"/>
      <c r="B208" s="19"/>
      <c r="C208" s="19"/>
      <c r="D208" s="19"/>
      <c r="E208" s="19"/>
      <c r="F208" s="19"/>
      <c r="G208" s="19"/>
      <c r="H208" s="19"/>
      <c r="I208" s="16"/>
      <c r="J208" s="16"/>
      <c r="K208" s="25"/>
    </row>
    <row r="209" spans="1:11" ht="13" x14ac:dyDescent="0.3">
      <c r="A209" s="18"/>
      <c r="B209" s="10"/>
      <c r="C209" s="10"/>
      <c r="D209" s="10"/>
      <c r="E209" s="19"/>
      <c r="F209" s="19"/>
      <c r="G209" s="19"/>
      <c r="H209" s="19"/>
      <c r="I209" s="25"/>
      <c r="J209" s="25"/>
      <c r="K209" s="25"/>
    </row>
    <row r="210" spans="1:11" ht="13" x14ac:dyDescent="0.3">
      <c r="A210" s="9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 ht="13" x14ac:dyDescent="0.3">
      <c r="A211" s="9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 x14ac:dyDescent="0.25">
      <c r="A212" s="18"/>
    </row>
    <row r="213" spans="1:11" ht="13" x14ac:dyDescent="0.3">
      <c r="A213" s="9"/>
    </row>
    <row r="214" spans="1:11" x14ac:dyDescent="0.25">
      <c r="A214" s="18"/>
    </row>
    <row r="215" spans="1:11" x14ac:dyDescent="0.25">
      <c r="A215" s="18"/>
    </row>
  </sheetData>
  <mergeCells count="9">
    <mergeCell ref="L12:L14"/>
    <mergeCell ref="L122:L124"/>
    <mergeCell ref="L130:L132"/>
    <mergeCell ref="L126:L128"/>
    <mergeCell ref="F80:F81"/>
    <mergeCell ref="L16:L19"/>
    <mergeCell ref="L107:L109"/>
    <mergeCell ref="L31:L33"/>
    <mergeCell ref="L27:L30"/>
  </mergeCells>
  <pageMargins left="0.70866141732283472" right="0.31496062992125984" top="0.59055118110236227" bottom="0.23622047244094491" header="0.51181102362204722" footer="0.27559055118110237"/>
  <pageSetup paperSize="9" scale="67" orientation="portrait" r:id="rId1"/>
  <headerFooter alignWithMargins="0"/>
  <rowBreaks count="1" manualBreakCount="1">
    <brk id="88" max="1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08BB2-90D5-4FE8-AA4E-C3B7D30AA252}">
  <dimension ref="A1:J222"/>
  <sheetViews>
    <sheetView topLeftCell="C205" workbookViewId="0">
      <selection activeCell="H221" sqref="H221"/>
    </sheetView>
  </sheetViews>
  <sheetFormatPr baseColWidth="10" defaultRowHeight="14" x14ac:dyDescent="0.3"/>
  <cols>
    <col min="3" max="3" width="87.25" customWidth="1"/>
    <col min="4" max="4" width="37.25" customWidth="1"/>
    <col min="6" max="6" width="12.75" customWidth="1"/>
    <col min="8" max="8" width="14.83203125" bestFit="1" customWidth="1"/>
    <col min="10" max="10" width="18.33203125" bestFit="1" customWidth="1"/>
  </cols>
  <sheetData>
    <row r="1" spans="1:10" ht="14.5" x14ac:dyDescent="0.35">
      <c r="A1" s="70" t="s">
        <v>128</v>
      </c>
      <c r="B1" s="70" t="s">
        <v>129</v>
      </c>
      <c r="C1" s="70" t="s">
        <v>130</v>
      </c>
      <c r="D1" s="70" t="s">
        <v>131</v>
      </c>
      <c r="E1" s="70" t="s">
        <v>132</v>
      </c>
      <c r="F1" s="70" t="s">
        <v>133</v>
      </c>
      <c r="G1" s="70" t="s">
        <v>134</v>
      </c>
      <c r="H1" s="70" t="s">
        <v>135</v>
      </c>
      <c r="I1" s="70" t="s">
        <v>136</v>
      </c>
      <c r="J1" s="70" t="s">
        <v>137</v>
      </c>
    </row>
    <row r="2" spans="1:10" ht="14.5" x14ac:dyDescent="0.35">
      <c r="A2" s="71" t="s">
        <v>138</v>
      </c>
      <c r="B2" s="71" t="s">
        <v>139</v>
      </c>
      <c r="C2" s="71" t="s">
        <v>140</v>
      </c>
      <c r="D2" s="71" t="s">
        <v>141</v>
      </c>
      <c r="E2" s="72" t="s">
        <v>142</v>
      </c>
      <c r="F2" s="71" t="s">
        <v>3</v>
      </c>
      <c r="G2" s="71" t="s">
        <v>143</v>
      </c>
      <c r="H2" s="71" t="s">
        <v>144</v>
      </c>
      <c r="I2" s="71" t="b">
        <v>0</v>
      </c>
      <c r="J2" s="71" t="s">
        <v>145</v>
      </c>
    </row>
    <row r="3" spans="1:10" ht="14.5" x14ac:dyDescent="0.35">
      <c r="A3" s="71" t="s">
        <v>138</v>
      </c>
      <c r="B3" s="71" t="s">
        <v>139</v>
      </c>
      <c r="C3" s="71" t="s">
        <v>140</v>
      </c>
      <c r="D3" s="71" t="s">
        <v>141</v>
      </c>
      <c r="E3" s="72" t="s">
        <v>146</v>
      </c>
      <c r="F3" s="71" t="s">
        <v>1</v>
      </c>
      <c r="G3" s="71" t="s">
        <v>147</v>
      </c>
      <c r="H3" s="71" t="s">
        <v>144</v>
      </c>
      <c r="I3" s="71" t="b">
        <v>0</v>
      </c>
      <c r="J3" s="71" t="s">
        <v>148</v>
      </c>
    </row>
    <row r="4" spans="1:10" ht="14.5" x14ac:dyDescent="0.35">
      <c r="A4" s="71" t="s">
        <v>138</v>
      </c>
      <c r="B4" s="71" t="s">
        <v>139</v>
      </c>
      <c r="C4" s="71" t="s">
        <v>140</v>
      </c>
      <c r="D4" s="71" t="s">
        <v>149</v>
      </c>
      <c r="E4" s="72" t="s">
        <v>150</v>
      </c>
      <c r="F4" s="71" t="s">
        <v>3</v>
      </c>
      <c r="G4" s="71" t="s">
        <v>143</v>
      </c>
      <c r="H4" s="71" t="s">
        <v>144</v>
      </c>
      <c r="I4" s="71" t="b">
        <v>0</v>
      </c>
      <c r="J4" s="71" t="s">
        <v>145</v>
      </c>
    </row>
    <row r="5" spans="1:10" ht="14.5" x14ac:dyDescent="0.35">
      <c r="A5" s="71" t="s">
        <v>138</v>
      </c>
      <c r="B5" s="71" t="s">
        <v>139</v>
      </c>
      <c r="C5" s="71" t="s">
        <v>140</v>
      </c>
      <c r="D5" s="71" t="s">
        <v>149</v>
      </c>
      <c r="E5" s="72" t="s">
        <v>151</v>
      </c>
      <c r="F5" s="71" t="s">
        <v>1</v>
      </c>
      <c r="G5" s="71" t="s">
        <v>147</v>
      </c>
      <c r="H5" s="71" t="s">
        <v>144</v>
      </c>
      <c r="I5" s="71" t="b">
        <v>0</v>
      </c>
      <c r="J5" s="71" t="s">
        <v>148</v>
      </c>
    </row>
    <row r="6" spans="1:10" ht="14.5" x14ac:dyDescent="0.35">
      <c r="A6" s="71" t="s">
        <v>138</v>
      </c>
      <c r="B6" s="71" t="s">
        <v>139</v>
      </c>
      <c r="C6" s="71" t="s">
        <v>152</v>
      </c>
      <c r="D6" s="71" t="s">
        <v>141</v>
      </c>
      <c r="E6" s="72" t="s">
        <v>153</v>
      </c>
      <c r="F6" s="71" t="s">
        <v>3</v>
      </c>
      <c r="G6" s="71" t="s">
        <v>143</v>
      </c>
      <c r="H6" s="71" t="s">
        <v>144</v>
      </c>
      <c r="I6" s="71" t="b">
        <v>0</v>
      </c>
      <c r="J6" s="71" t="s">
        <v>145</v>
      </c>
    </row>
    <row r="7" spans="1:10" ht="14.5" x14ac:dyDescent="0.35">
      <c r="A7" s="71" t="s">
        <v>138</v>
      </c>
      <c r="B7" s="71" t="s">
        <v>139</v>
      </c>
      <c r="C7" s="71" t="s">
        <v>152</v>
      </c>
      <c r="D7" s="71" t="s">
        <v>141</v>
      </c>
      <c r="E7" s="72" t="s">
        <v>154</v>
      </c>
      <c r="F7" s="71" t="s">
        <v>1</v>
      </c>
      <c r="G7" s="71" t="s">
        <v>147</v>
      </c>
      <c r="H7" s="71" t="s">
        <v>144</v>
      </c>
      <c r="I7" s="71" t="b">
        <v>0</v>
      </c>
      <c r="J7" s="71" t="s">
        <v>148</v>
      </c>
    </row>
    <row r="8" spans="1:10" ht="14.5" x14ac:dyDescent="0.35">
      <c r="A8" s="71" t="s">
        <v>138</v>
      </c>
      <c r="B8" s="71" t="s">
        <v>139</v>
      </c>
      <c r="C8" s="71" t="s">
        <v>152</v>
      </c>
      <c r="D8" s="71" t="s">
        <v>149</v>
      </c>
      <c r="E8" s="72" t="s">
        <v>155</v>
      </c>
      <c r="F8" s="71" t="s">
        <v>3</v>
      </c>
      <c r="G8" s="71" t="s">
        <v>143</v>
      </c>
      <c r="H8" s="71" t="s">
        <v>144</v>
      </c>
      <c r="I8" s="71" t="b">
        <v>0</v>
      </c>
      <c r="J8" s="71" t="s">
        <v>145</v>
      </c>
    </row>
    <row r="9" spans="1:10" ht="14.5" x14ac:dyDescent="0.35">
      <c r="A9" s="71" t="s">
        <v>138</v>
      </c>
      <c r="B9" s="71" t="s">
        <v>139</v>
      </c>
      <c r="C9" s="71" t="s">
        <v>152</v>
      </c>
      <c r="D9" s="71" t="s">
        <v>149</v>
      </c>
      <c r="E9" s="72" t="s">
        <v>156</v>
      </c>
      <c r="F9" s="71" t="s">
        <v>1</v>
      </c>
      <c r="G9" s="71" t="s">
        <v>147</v>
      </c>
      <c r="H9" s="71" t="s">
        <v>144</v>
      </c>
      <c r="I9" s="71" t="b">
        <v>0</v>
      </c>
      <c r="J9" s="71" t="s">
        <v>148</v>
      </c>
    </row>
    <row r="10" spans="1:10" ht="14.5" x14ac:dyDescent="0.35">
      <c r="A10" s="71" t="s">
        <v>138</v>
      </c>
      <c r="B10" s="71" t="s">
        <v>139</v>
      </c>
      <c r="C10" s="71" t="s">
        <v>157</v>
      </c>
      <c r="D10" s="71" t="s">
        <v>141</v>
      </c>
      <c r="E10" s="72" t="s">
        <v>158</v>
      </c>
      <c r="F10" s="71" t="s">
        <v>3</v>
      </c>
      <c r="G10" s="71" t="s">
        <v>143</v>
      </c>
      <c r="H10" s="71" t="s">
        <v>144</v>
      </c>
      <c r="I10" s="71" t="b">
        <v>0</v>
      </c>
      <c r="J10" s="71" t="s">
        <v>145</v>
      </c>
    </row>
    <row r="11" spans="1:10" ht="14.5" x14ac:dyDescent="0.35">
      <c r="A11" s="71" t="s">
        <v>138</v>
      </c>
      <c r="B11" s="71" t="s">
        <v>139</v>
      </c>
      <c r="C11" s="71" t="s">
        <v>157</v>
      </c>
      <c r="D11" s="71" t="s">
        <v>141</v>
      </c>
      <c r="E11" s="72" t="s">
        <v>159</v>
      </c>
      <c r="F11" s="71" t="s">
        <v>1</v>
      </c>
      <c r="G11" s="71" t="s">
        <v>147</v>
      </c>
      <c r="H11" s="71" t="s">
        <v>144</v>
      </c>
      <c r="I11" s="71" t="b">
        <v>0</v>
      </c>
      <c r="J11" s="71" t="s">
        <v>148</v>
      </c>
    </row>
    <row r="12" spans="1:10" ht="14.5" x14ac:dyDescent="0.35">
      <c r="A12" s="71" t="s">
        <v>138</v>
      </c>
      <c r="B12" s="71" t="s">
        <v>139</v>
      </c>
      <c r="C12" s="71" t="s">
        <v>157</v>
      </c>
      <c r="D12" s="71" t="s">
        <v>149</v>
      </c>
      <c r="E12" s="72" t="s">
        <v>160</v>
      </c>
      <c r="F12" s="71" t="s">
        <v>3</v>
      </c>
      <c r="G12" s="71" t="s">
        <v>143</v>
      </c>
      <c r="H12" s="71" t="s">
        <v>144</v>
      </c>
      <c r="I12" s="71" t="b">
        <v>0</v>
      </c>
      <c r="J12" s="71" t="s">
        <v>145</v>
      </c>
    </row>
    <row r="13" spans="1:10" ht="14.5" x14ac:dyDescent="0.35">
      <c r="A13" s="71" t="s">
        <v>138</v>
      </c>
      <c r="B13" s="71" t="s">
        <v>139</v>
      </c>
      <c r="C13" s="71" t="s">
        <v>157</v>
      </c>
      <c r="D13" s="71" t="s">
        <v>149</v>
      </c>
      <c r="E13" s="72" t="s">
        <v>161</v>
      </c>
      <c r="F13" s="71" t="s">
        <v>1</v>
      </c>
      <c r="G13" s="71" t="s">
        <v>147</v>
      </c>
      <c r="H13" s="71" t="s">
        <v>144</v>
      </c>
      <c r="I13" s="71" t="b">
        <v>0</v>
      </c>
      <c r="J13" s="71" t="s">
        <v>148</v>
      </c>
    </row>
    <row r="14" spans="1:10" ht="14.5" x14ac:dyDescent="0.35">
      <c r="A14" s="71" t="s">
        <v>138</v>
      </c>
      <c r="B14" s="71" t="s">
        <v>139</v>
      </c>
      <c r="C14" s="71" t="s">
        <v>162</v>
      </c>
      <c r="D14" s="71" t="s">
        <v>141</v>
      </c>
      <c r="E14" s="72" t="s">
        <v>163</v>
      </c>
      <c r="F14" s="71" t="s">
        <v>3</v>
      </c>
      <c r="G14" s="71" t="s">
        <v>143</v>
      </c>
      <c r="H14" s="71" t="s">
        <v>144</v>
      </c>
      <c r="I14" s="71" t="b">
        <v>0</v>
      </c>
      <c r="J14" s="71" t="s">
        <v>145</v>
      </c>
    </row>
    <row r="15" spans="1:10" ht="14.5" x14ac:dyDescent="0.35">
      <c r="A15" s="71" t="s">
        <v>138</v>
      </c>
      <c r="B15" s="71" t="s">
        <v>139</v>
      </c>
      <c r="C15" s="71" t="s">
        <v>162</v>
      </c>
      <c r="D15" s="71" t="s">
        <v>141</v>
      </c>
      <c r="E15" s="72" t="s">
        <v>164</v>
      </c>
      <c r="F15" s="71" t="s">
        <v>1</v>
      </c>
      <c r="G15" s="71" t="s">
        <v>147</v>
      </c>
      <c r="H15" s="71" t="s">
        <v>144</v>
      </c>
      <c r="I15" s="71" t="b">
        <v>0</v>
      </c>
      <c r="J15" s="71" t="s">
        <v>148</v>
      </c>
    </row>
    <row r="16" spans="1:10" ht="14.5" x14ac:dyDescent="0.35">
      <c r="A16" s="71" t="s">
        <v>138</v>
      </c>
      <c r="B16" s="71" t="s">
        <v>139</v>
      </c>
      <c r="C16" s="71" t="s">
        <v>162</v>
      </c>
      <c r="D16" s="71" t="s">
        <v>149</v>
      </c>
      <c r="E16" s="72" t="s">
        <v>165</v>
      </c>
      <c r="F16" s="71" t="s">
        <v>3</v>
      </c>
      <c r="G16" s="71" t="s">
        <v>143</v>
      </c>
      <c r="H16" s="71" t="s">
        <v>144</v>
      </c>
      <c r="I16" s="71" t="b">
        <v>0</v>
      </c>
      <c r="J16" s="71" t="s">
        <v>145</v>
      </c>
    </row>
    <row r="17" spans="1:10" ht="14.5" x14ac:dyDescent="0.35">
      <c r="A17" s="71" t="s">
        <v>138</v>
      </c>
      <c r="B17" s="71" t="s">
        <v>139</v>
      </c>
      <c r="C17" s="71" t="s">
        <v>162</v>
      </c>
      <c r="D17" s="71" t="s">
        <v>149</v>
      </c>
      <c r="E17" s="72" t="s">
        <v>166</v>
      </c>
      <c r="F17" s="71" t="s">
        <v>1</v>
      </c>
      <c r="G17" s="71" t="s">
        <v>147</v>
      </c>
      <c r="H17" s="71" t="s">
        <v>144</v>
      </c>
      <c r="I17" s="71" t="b">
        <v>0</v>
      </c>
      <c r="J17" s="71" t="s">
        <v>148</v>
      </c>
    </row>
    <row r="18" spans="1:10" ht="14.5" x14ac:dyDescent="0.35">
      <c r="A18" s="71" t="s">
        <v>138</v>
      </c>
      <c r="B18" s="71" t="s">
        <v>139</v>
      </c>
      <c r="C18" s="71" t="s">
        <v>167</v>
      </c>
      <c r="D18" s="71" t="s">
        <v>141</v>
      </c>
      <c r="E18" s="73" t="s">
        <v>71</v>
      </c>
      <c r="F18" s="71" t="s">
        <v>3</v>
      </c>
      <c r="G18" s="71" t="s">
        <v>143</v>
      </c>
      <c r="H18" s="78">
        <f>PRICAT!H41</f>
        <v>4.5075155302972583E-2</v>
      </c>
      <c r="I18" s="71" t="b">
        <v>1</v>
      </c>
      <c r="J18" s="71" t="s">
        <v>145</v>
      </c>
    </row>
    <row r="19" spans="1:10" ht="14.5" x14ac:dyDescent="0.35">
      <c r="A19" s="71" t="s">
        <v>138</v>
      </c>
      <c r="B19" s="71" t="s">
        <v>139</v>
      </c>
      <c r="C19" s="71" t="s">
        <v>167</v>
      </c>
      <c r="D19" s="71" t="s">
        <v>141</v>
      </c>
      <c r="E19" s="73" t="s">
        <v>72</v>
      </c>
      <c r="F19" s="71" t="s">
        <v>1</v>
      </c>
      <c r="G19" s="71" t="s">
        <v>147</v>
      </c>
      <c r="H19" s="78">
        <f>PRICAT!L41</f>
        <v>4.5099067730987125E-2</v>
      </c>
      <c r="I19" s="71" t="b">
        <v>1</v>
      </c>
      <c r="J19" s="71" t="s">
        <v>148</v>
      </c>
    </row>
    <row r="20" spans="1:10" ht="14.5" x14ac:dyDescent="0.35">
      <c r="A20" s="71" t="s">
        <v>138</v>
      </c>
      <c r="B20" s="71" t="s">
        <v>139</v>
      </c>
      <c r="C20" s="71" t="s">
        <v>167</v>
      </c>
      <c r="D20" s="71" t="s">
        <v>149</v>
      </c>
      <c r="E20" s="73" t="s">
        <v>73</v>
      </c>
      <c r="F20" s="71" t="s">
        <v>3</v>
      </c>
      <c r="G20" s="71" t="s">
        <v>143</v>
      </c>
      <c r="H20" s="78">
        <f>PRICAT!H52</f>
        <v>0.2703200992165134</v>
      </c>
      <c r="I20" s="71" t="b">
        <v>1</v>
      </c>
      <c r="J20" s="71" t="s">
        <v>145</v>
      </c>
    </row>
    <row r="21" spans="1:10" ht="14.5" x14ac:dyDescent="0.35">
      <c r="A21" s="71" t="s">
        <v>138</v>
      </c>
      <c r="B21" s="71" t="s">
        <v>139</v>
      </c>
      <c r="C21" s="71" t="s">
        <v>167</v>
      </c>
      <c r="D21" s="71" t="s">
        <v>149</v>
      </c>
      <c r="E21" s="73" t="s">
        <v>74</v>
      </c>
      <c r="F21" s="71" t="s">
        <v>1</v>
      </c>
      <c r="G21" s="71" t="s">
        <v>147</v>
      </c>
      <c r="H21" s="78">
        <f>PRICAT!L52</f>
        <v>1.2213305919610163E-2</v>
      </c>
      <c r="I21" s="71" t="b">
        <v>1</v>
      </c>
      <c r="J21" s="71" t="s">
        <v>148</v>
      </c>
    </row>
    <row r="22" spans="1:10" ht="14.5" x14ac:dyDescent="0.35">
      <c r="A22" s="71" t="s">
        <v>138</v>
      </c>
      <c r="B22" s="71" t="s">
        <v>139</v>
      </c>
      <c r="C22" s="71" t="s">
        <v>168</v>
      </c>
      <c r="D22" s="71" t="s">
        <v>141</v>
      </c>
      <c r="E22" s="73" t="s">
        <v>75</v>
      </c>
      <c r="F22" s="71" t="s">
        <v>3</v>
      </c>
      <c r="G22" s="71" t="s">
        <v>143</v>
      </c>
      <c r="H22" s="78">
        <f>PRICAT!H42</f>
        <v>4.7807245558577245E-2</v>
      </c>
      <c r="I22" s="71" t="b">
        <v>1</v>
      </c>
      <c r="J22" s="71" t="s">
        <v>145</v>
      </c>
    </row>
    <row r="23" spans="1:10" ht="14.5" x14ac:dyDescent="0.35">
      <c r="A23" s="71" t="s">
        <v>138</v>
      </c>
      <c r="B23" s="71" t="s">
        <v>139</v>
      </c>
      <c r="C23" s="71" t="s">
        <v>168</v>
      </c>
      <c r="D23" s="71" t="s">
        <v>141</v>
      </c>
      <c r="E23" s="73" t="s">
        <v>77</v>
      </c>
      <c r="F23" s="71" t="s">
        <v>1</v>
      </c>
      <c r="G23" s="71" t="s">
        <v>147</v>
      </c>
      <c r="H23" s="78">
        <f>PRICAT!L42</f>
        <v>5.3996154562194448E-2</v>
      </c>
      <c r="I23" s="71" t="b">
        <v>1</v>
      </c>
      <c r="J23" s="71" t="s">
        <v>148</v>
      </c>
    </row>
    <row r="24" spans="1:10" ht="14.5" x14ac:dyDescent="0.35">
      <c r="A24" s="71" t="s">
        <v>138</v>
      </c>
      <c r="B24" s="71" t="s">
        <v>139</v>
      </c>
      <c r="C24" s="71" t="s">
        <v>168</v>
      </c>
      <c r="D24" s="71" t="s">
        <v>149</v>
      </c>
      <c r="E24" s="73" t="s">
        <v>79</v>
      </c>
      <c r="F24" s="71" t="s">
        <v>3</v>
      </c>
      <c r="G24" s="71" t="s">
        <v>143</v>
      </c>
      <c r="H24" s="78">
        <f>PRICAT!H53</f>
        <v>0.34578024299029786</v>
      </c>
      <c r="I24" s="71" t="b">
        <v>1</v>
      </c>
      <c r="J24" s="71" t="s">
        <v>145</v>
      </c>
    </row>
    <row r="25" spans="1:10" ht="14.5" x14ac:dyDescent="0.35">
      <c r="A25" s="71" t="s">
        <v>138</v>
      </c>
      <c r="B25" s="71" t="s">
        <v>139</v>
      </c>
      <c r="C25" s="71" t="s">
        <v>168</v>
      </c>
      <c r="D25" s="71" t="s">
        <v>149</v>
      </c>
      <c r="E25" s="73" t="s">
        <v>81</v>
      </c>
      <c r="F25" s="71" t="s">
        <v>1</v>
      </c>
      <c r="G25" s="71" t="s">
        <v>147</v>
      </c>
      <c r="H25" s="78">
        <f>PRICAT!L53</f>
        <v>1.0492096937163237E-2</v>
      </c>
      <c r="I25" s="71" t="b">
        <v>1</v>
      </c>
      <c r="J25" s="71" t="s">
        <v>148</v>
      </c>
    </row>
    <row r="26" spans="1:10" ht="14.5" x14ac:dyDescent="0.35">
      <c r="A26" s="71" t="s">
        <v>138</v>
      </c>
      <c r="B26" s="71" t="s">
        <v>139</v>
      </c>
      <c r="C26" s="71" t="s">
        <v>169</v>
      </c>
      <c r="D26" s="71" t="s">
        <v>141</v>
      </c>
      <c r="E26" s="73" t="s">
        <v>76</v>
      </c>
      <c r="F26" s="71" t="s">
        <v>3</v>
      </c>
      <c r="G26" s="71" t="s">
        <v>143</v>
      </c>
      <c r="H26" s="78">
        <f>PRICAT!H43</f>
        <v>5.7899673172727428E-2</v>
      </c>
      <c r="I26" s="71" t="b">
        <v>1</v>
      </c>
      <c r="J26" s="71" t="s">
        <v>145</v>
      </c>
    </row>
    <row r="27" spans="1:10" ht="14.5" x14ac:dyDescent="0.35">
      <c r="A27" s="71" t="s">
        <v>138</v>
      </c>
      <c r="B27" s="71" t="s">
        <v>139</v>
      </c>
      <c r="C27" s="71" t="s">
        <v>169</v>
      </c>
      <c r="D27" s="71" t="s">
        <v>141</v>
      </c>
      <c r="E27" s="73" t="s">
        <v>78</v>
      </c>
      <c r="F27" s="71" t="s">
        <v>1</v>
      </c>
      <c r="G27" s="71" t="s">
        <v>147</v>
      </c>
      <c r="H27" s="78">
        <f>PRICAT!L43</f>
        <v>6.3679946375352764E-2</v>
      </c>
      <c r="I27" s="71" t="b">
        <v>1</v>
      </c>
      <c r="J27" s="71" t="s">
        <v>148</v>
      </c>
    </row>
    <row r="28" spans="1:10" ht="14.5" x14ac:dyDescent="0.35">
      <c r="A28" s="71" t="s">
        <v>138</v>
      </c>
      <c r="B28" s="71" t="s">
        <v>139</v>
      </c>
      <c r="C28" s="71" t="s">
        <v>169</v>
      </c>
      <c r="D28" s="71" t="s">
        <v>149</v>
      </c>
      <c r="E28" s="73" t="s">
        <v>80</v>
      </c>
      <c r="F28" s="71" t="s">
        <v>3</v>
      </c>
      <c r="G28" s="71" t="s">
        <v>143</v>
      </c>
      <c r="H28" s="78">
        <f>PRICAT!H54</f>
        <v>0.40233756116078689</v>
      </c>
      <c r="I28" s="71" t="b">
        <v>1</v>
      </c>
      <c r="J28" s="71" t="s">
        <v>145</v>
      </c>
    </row>
    <row r="29" spans="1:10" ht="14.5" x14ac:dyDescent="0.35">
      <c r="A29" s="71" t="s">
        <v>138</v>
      </c>
      <c r="B29" s="71" t="s">
        <v>139</v>
      </c>
      <c r="C29" s="71" t="s">
        <v>169</v>
      </c>
      <c r="D29" s="71" t="s">
        <v>149</v>
      </c>
      <c r="E29" s="73" t="s">
        <v>82</v>
      </c>
      <c r="F29" s="71" t="s">
        <v>1</v>
      </c>
      <c r="G29" s="71" t="s">
        <v>147</v>
      </c>
      <c r="H29" s="78">
        <f>PRICAT!L54</f>
        <v>1.3392014729096083E-2</v>
      </c>
      <c r="I29" s="71" t="b">
        <v>1</v>
      </c>
      <c r="J29" s="71" t="s">
        <v>148</v>
      </c>
    </row>
    <row r="30" spans="1:10" ht="14.5" x14ac:dyDescent="0.35">
      <c r="A30" s="71" t="s">
        <v>138</v>
      </c>
      <c r="B30" s="71" t="s">
        <v>390</v>
      </c>
      <c r="C30" s="71" t="s">
        <v>170</v>
      </c>
      <c r="D30" s="71" t="s">
        <v>171</v>
      </c>
      <c r="E30" s="73" t="s">
        <v>65</v>
      </c>
      <c r="F30" s="71" t="s">
        <v>23</v>
      </c>
      <c r="G30" s="71" t="s">
        <v>172</v>
      </c>
      <c r="H30" s="78">
        <f>PRICAT!L27</f>
        <v>0.22465753424657534</v>
      </c>
      <c r="I30" s="71" t="b">
        <v>1</v>
      </c>
      <c r="J30" s="71" t="s">
        <v>145</v>
      </c>
    </row>
    <row r="31" spans="1:10" ht="14.5" x14ac:dyDescent="0.35">
      <c r="A31" s="71" t="s">
        <v>138</v>
      </c>
      <c r="B31" s="71" t="s">
        <v>390</v>
      </c>
      <c r="C31" s="71" t="s">
        <v>495</v>
      </c>
      <c r="D31" s="71" t="s">
        <v>171</v>
      </c>
      <c r="E31" s="73" t="s">
        <v>58</v>
      </c>
      <c r="F31" s="71" t="s">
        <v>1</v>
      </c>
      <c r="G31" s="71" t="s">
        <v>147</v>
      </c>
      <c r="H31" s="78">
        <f>PRICAT!L12</f>
        <v>6.8699999999999997E-2</v>
      </c>
      <c r="I31" s="71" t="b">
        <v>1</v>
      </c>
      <c r="J31" s="71" t="s">
        <v>148</v>
      </c>
    </row>
    <row r="32" spans="1:10" ht="14.5" x14ac:dyDescent="0.35">
      <c r="A32" s="71" t="s">
        <v>138</v>
      </c>
      <c r="B32" s="71" t="s">
        <v>390</v>
      </c>
      <c r="C32" s="71" t="s">
        <v>391</v>
      </c>
      <c r="D32" s="71" t="s">
        <v>171</v>
      </c>
      <c r="E32" s="73" t="s">
        <v>59</v>
      </c>
      <c r="F32" s="71" t="s">
        <v>1</v>
      </c>
      <c r="G32" s="71" t="s">
        <v>147</v>
      </c>
      <c r="H32" s="78">
        <f>PRICAT!L16</f>
        <v>3.4349999999999999E-2</v>
      </c>
      <c r="I32" s="71" t="b">
        <v>1</v>
      </c>
      <c r="J32" s="71" t="s">
        <v>148</v>
      </c>
    </row>
    <row r="33" spans="1:10" ht="14.5" x14ac:dyDescent="0.35">
      <c r="A33" s="71" t="s">
        <v>138</v>
      </c>
      <c r="B33" s="71" t="s">
        <v>390</v>
      </c>
      <c r="C33" s="71" t="s">
        <v>392</v>
      </c>
      <c r="D33" s="71" t="s">
        <v>171</v>
      </c>
      <c r="E33" s="73" t="s">
        <v>62</v>
      </c>
      <c r="F33" s="71" t="s">
        <v>1</v>
      </c>
      <c r="G33" s="71" t="s">
        <v>147</v>
      </c>
      <c r="H33" s="78">
        <f>PRICAT!L16</f>
        <v>3.4349999999999999E-2</v>
      </c>
      <c r="I33" s="71" t="b">
        <v>1</v>
      </c>
      <c r="J33" s="71" t="s">
        <v>148</v>
      </c>
    </row>
    <row r="34" spans="1:10" ht="14.5" x14ac:dyDescent="0.35">
      <c r="A34" s="71" t="s">
        <v>138</v>
      </c>
      <c r="B34" s="71" t="s">
        <v>390</v>
      </c>
      <c r="C34" s="71" t="s">
        <v>173</v>
      </c>
      <c r="D34" s="71" t="s">
        <v>171</v>
      </c>
      <c r="E34" s="72" t="s">
        <v>174</v>
      </c>
      <c r="F34" s="71" t="s">
        <v>1</v>
      </c>
      <c r="G34" s="71" t="s">
        <v>147</v>
      </c>
      <c r="H34" s="71" t="s">
        <v>144</v>
      </c>
      <c r="I34" s="71" t="b">
        <v>0</v>
      </c>
      <c r="J34" s="71" t="s">
        <v>148</v>
      </c>
    </row>
    <row r="35" spans="1:10" ht="14.5" x14ac:dyDescent="0.35">
      <c r="A35" s="71" t="s">
        <v>138</v>
      </c>
      <c r="B35" s="71" t="s">
        <v>390</v>
      </c>
      <c r="C35" s="71" t="s">
        <v>393</v>
      </c>
      <c r="D35" s="71" t="s">
        <v>171</v>
      </c>
      <c r="E35" s="73" t="s">
        <v>66</v>
      </c>
      <c r="F35" s="71" t="s">
        <v>1</v>
      </c>
      <c r="G35" s="71" t="s">
        <v>147</v>
      </c>
      <c r="H35" s="78">
        <f>PRICAT!L12</f>
        <v>6.8699999999999997E-2</v>
      </c>
      <c r="I35" s="71" t="b">
        <v>1</v>
      </c>
      <c r="J35" s="71" t="s">
        <v>148</v>
      </c>
    </row>
    <row r="36" spans="1:10" ht="14.5" x14ac:dyDescent="0.35">
      <c r="A36" s="71" t="s">
        <v>138</v>
      </c>
      <c r="B36" s="71" t="s">
        <v>390</v>
      </c>
      <c r="C36" s="71" t="s">
        <v>394</v>
      </c>
      <c r="D36" s="71" t="s">
        <v>171</v>
      </c>
      <c r="E36" s="72" t="s">
        <v>69</v>
      </c>
      <c r="F36" s="71" t="s">
        <v>1</v>
      </c>
      <c r="G36" s="71" t="s">
        <v>147</v>
      </c>
      <c r="H36" s="71" t="s">
        <v>144</v>
      </c>
      <c r="I36" s="71" t="b">
        <v>0</v>
      </c>
      <c r="J36" s="71" t="s">
        <v>148</v>
      </c>
    </row>
    <row r="37" spans="1:10" ht="14.5" x14ac:dyDescent="0.35">
      <c r="A37" s="71" t="s">
        <v>138</v>
      </c>
      <c r="B37" s="71" t="s">
        <v>390</v>
      </c>
      <c r="C37" s="71" t="s">
        <v>395</v>
      </c>
      <c r="D37" s="71" t="s">
        <v>171</v>
      </c>
      <c r="E37" s="73" t="s">
        <v>61</v>
      </c>
      <c r="F37" s="71" t="s">
        <v>1</v>
      </c>
      <c r="G37" s="71" t="s">
        <v>147</v>
      </c>
      <c r="H37" s="78">
        <f>PRICAT!L16</f>
        <v>3.4349999999999999E-2</v>
      </c>
      <c r="I37" s="71" t="b">
        <v>1</v>
      </c>
      <c r="J37" s="71" t="s">
        <v>148</v>
      </c>
    </row>
    <row r="38" spans="1:10" ht="14.5" x14ac:dyDescent="0.35">
      <c r="A38" s="71" t="s">
        <v>138</v>
      </c>
      <c r="B38" s="71" t="s">
        <v>390</v>
      </c>
      <c r="C38" s="71" t="s">
        <v>396</v>
      </c>
      <c r="D38" s="71" t="s">
        <v>171</v>
      </c>
      <c r="E38" s="73" t="s">
        <v>64</v>
      </c>
      <c r="F38" s="71" t="s">
        <v>1</v>
      </c>
      <c r="G38" s="71" t="s">
        <v>147</v>
      </c>
      <c r="H38" s="78">
        <f>PRICAT!L16</f>
        <v>3.4349999999999999E-2</v>
      </c>
      <c r="I38" s="71" t="b">
        <v>1</v>
      </c>
      <c r="J38" s="71" t="s">
        <v>148</v>
      </c>
    </row>
    <row r="39" spans="1:10" ht="14.5" x14ac:dyDescent="0.35">
      <c r="A39" s="71" t="s">
        <v>138</v>
      </c>
      <c r="B39" s="71" t="s">
        <v>175</v>
      </c>
      <c r="C39" s="71" t="s">
        <v>176</v>
      </c>
      <c r="D39" s="71" t="s">
        <v>171</v>
      </c>
      <c r="E39" s="72" t="s">
        <v>177</v>
      </c>
      <c r="F39" s="71" t="s">
        <v>178</v>
      </c>
      <c r="G39" s="71" t="s">
        <v>143</v>
      </c>
      <c r="H39" s="71" t="s">
        <v>144</v>
      </c>
      <c r="I39" s="71" t="b">
        <v>0</v>
      </c>
      <c r="J39" s="71" t="s">
        <v>145</v>
      </c>
    </row>
    <row r="40" spans="1:10" ht="14.5" x14ac:dyDescent="0.35">
      <c r="A40" s="71" t="s">
        <v>138</v>
      </c>
      <c r="B40" s="71" t="s">
        <v>175</v>
      </c>
      <c r="C40" s="71" t="s">
        <v>176</v>
      </c>
      <c r="D40" s="71" t="s">
        <v>171</v>
      </c>
      <c r="E40" s="72" t="s">
        <v>179</v>
      </c>
      <c r="F40" s="71" t="s">
        <v>1</v>
      </c>
      <c r="G40" s="71" t="s">
        <v>147</v>
      </c>
      <c r="H40" s="71" t="s">
        <v>144</v>
      </c>
      <c r="I40" s="71" t="b">
        <v>0</v>
      </c>
      <c r="J40" s="71" t="s">
        <v>148</v>
      </c>
    </row>
    <row r="41" spans="1:10" ht="14.5" x14ac:dyDescent="0.35">
      <c r="A41" s="71" t="s">
        <v>138</v>
      </c>
      <c r="B41" s="71" t="s">
        <v>175</v>
      </c>
      <c r="C41" s="71" t="s">
        <v>180</v>
      </c>
      <c r="D41" s="71" t="s">
        <v>171</v>
      </c>
      <c r="E41" s="72" t="s">
        <v>181</v>
      </c>
      <c r="F41" s="71" t="s">
        <v>178</v>
      </c>
      <c r="G41" s="71" t="s">
        <v>143</v>
      </c>
      <c r="H41" s="71" t="s">
        <v>144</v>
      </c>
      <c r="I41" s="71" t="b">
        <v>0</v>
      </c>
      <c r="J41" s="71" t="s">
        <v>145</v>
      </c>
    </row>
    <row r="42" spans="1:10" ht="14.5" x14ac:dyDescent="0.35">
      <c r="A42" s="71" t="s">
        <v>138</v>
      </c>
      <c r="B42" s="71" t="s">
        <v>175</v>
      </c>
      <c r="C42" s="71" t="s">
        <v>180</v>
      </c>
      <c r="D42" s="71" t="s">
        <v>171</v>
      </c>
      <c r="E42" s="72" t="s">
        <v>182</v>
      </c>
      <c r="F42" s="71" t="s">
        <v>1</v>
      </c>
      <c r="G42" s="71" t="s">
        <v>147</v>
      </c>
      <c r="H42" s="71" t="s">
        <v>144</v>
      </c>
      <c r="I42" s="71" t="b">
        <v>0</v>
      </c>
      <c r="J42" s="71" t="s">
        <v>148</v>
      </c>
    </row>
    <row r="43" spans="1:10" ht="14.5" x14ac:dyDescent="0.35">
      <c r="A43" s="71" t="s">
        <v>138</v>
      </c>
      <c r="B43" s="71" t="s">
        <v>175</v>
      </c>
      <c r="C43" s="71" t="s">
        <v>183</v>
      </c>
      <c r="D43" s="71" t="s">
        <v>171</v>
      </c>
      <c r="E43" s="72" t="s">
        <v>184</v>
      </c>
      <c r="F43" s="71" t="s">
        <v>178</v>
      </c>
      <c r="G43" s="71" t="s">
        <v>143</v>
      </c>
      <c r="H43" s="71" t="s">
        <v>144</v>
      </c>
      <c r="I43" s="71" t="b">
        <v>0</v>
      </c>
      <c r="J43" s="71" t="s">
        <v>145</v>
      </c>
    </row>
    <row r="44" spans="1:10" ht="14.5" x14ac:dyDescent="0.35">
      <c r="A44" s="71" t="s">
        <v>138</v>
      </c>
      <c r="B44" s="71" t="s">
        <v>175</v>
      </c>
      <c r="C44" s="71" t="s">
        <v>183</v>
      </c>
      <c r="D44" s="71" t="s">
        <v>171</v>
      </c>
      <c r="E44" s="72" t="s">
        <v>185</v>
      </c>
      <c r="F44" s="71" t="s">
        <v>1</v>
      </c>
      <c r="G44" s="71" t="s">
        <v>147</v>
      </c>
      <c r="H44" s="71" t="s">
        <v>144</v>
      </c>
      <c r="I44" s="71" t="b">
        <v>0</v>
      </c>
      <c r="J44" s="71" t="s">
        <v>148</v>
      </c>
    </row>
    <row r="45" spans="1:10" ht="14.5" x14ac:dyDescent="0.35">
      <c r="A45" s="71" t="s">
        <v>138</v>
      </c>
      <c r="B45" s="71" t="s">
        <v>175</v>
      </c>
      <c r="C45" s="71" t="s">
        <v>186</v>
      </c>
      <c r="D45" s="71" t="s">
        <v>171</v>
      </c>
      <c r="E45" s="72" t="s">
        <v>187</v>
      </c>
      <c r="F45" s="71" t="s">
        <v>178</v>
      </c>
      <c r="G45" s="71" t="s">
        <v>143</v>
      </c>
      <c r="H45" s="71" t="s">
        <v>144</v>
      </c>
      <c r="I45" s="71" t="b">
        <v>0</v>
      </c>
      <c r="J45" s="71" t="s">
        <v>145</v>
      </c>
    </row>
    <row r="46" spans="1:10" ht="14.5" x14ac:dyDescent="0.35">
      <c r="A46" s="71" t="s">
        <v>138</v>
      </c>
      <c r="B46" s="71" t="s">
        <v>175</v>
      </c>
      <c r="C46" s="71" t="s">
        <v>186</v>
      </c>
      <c r="D46" s="71" t="s">
        <v>171</v>
      </c>
      <c r="E46" s="72" t="s">
        <v>188</v>
      </c>
      <c r="F46" s="71" t="s">
        <v>1</v>
      </c>
      <c r="G46" s="71" t="s">
        <v>147</v>
      </c>
      <c r="H46" s="71" t="s">
        <v>144</v>
      </c>
      <c r="I46" s="71" t="b">
        <v>0</v>
      </c>
      <c r="J46" s="71" t="s">
        <v>148</v>
      </c>
    </row>
    <row r="47" spans="1:10" ht="14.5" x14ac:dyDescent="0.35">
      <c r="A47" s="71" t="s">
        <v>138</v>
      </c>
      <c r="B47" s="71" t="s">
        <v>175</v>
      </c>
      <c r="C47" s="71" t="s">
        <v>189</v>
      </c>
      <c r="D47" s="71" t="s">
        <v>171</v>
      </c>
      <c r="E47" s="72" t="s">
        <v>190</v>
      </c>
      <c r="F47" s="71" t="s">
        <v>178</v>
      </c>
      <c r="G47" s="71" t="s">
        <v>143</v>
      </c>
      <c r="H47" s="71" t="s">
        <v>144</v>
      </c>
      <c r="I47" s="71" t="b">
        <v>0</v>
      </c>
      <c r="J47" s="71" t="s">
        <v>145</v>
      </c>
    </row>
    <row r="48" spans="1:10" ht="14.5" x14ac:dyDescent="0.35">
      <c r="A48" s="71" t="s">
        <v>138</v>
      </c>
      <c r="B48" s="71" t="s">
        <v>175</v>
      </c>
      <c r="C48" s="71" t="s">
        <v>189</v>
      </c>
      <c r="D48" s="71" t="s">
        <v>171</v>
      </c>
      <c r="E48" s="72" t="s">
        <v>191</v>
      </c>
      <c r="F48" s="71" t="s">
        <v>1</v>
      </c>
      <c r="G48" s="71" t="s">
        <v>147</v>
      </c>
      <c r="H48" s="71" t="s">
        <v>144</v>
      </c>
      <c r="I48" s="71" t="b">
        <v>0</v>
      </c>
      <c r="J48" s="71" t="s">
        <v>148</v>
      </c>
    </row>
    <row r="49" spans="1:10" ht="14.5" x14ac:dyDescent="0.35">
      <c r="A49" s="71" t="s">
        <v>138</v>
      </c>
      <c r="B49" s="71" t="s">
        <v>175</v>
      </c>
      <c r="C49" s="71" t="s">
        <v>192</v>
      </c>
      <c r="D49" s="71" t="s">
        <v>171</v>
      </c>
      <c r="E49" s="72" t="s">
        <v>193</v>
      </c>
      <c r="F49" s="71" t="s">
        <v>178</v>
      </c>
      <c r="G49" s="71" t="s">
        <v>143</v>
      </c>
      <c r="H49" s="71" t="s">
        <v>144</v>
      </c>
      <c r="I49" s="71" t="b">
        <v>0</v>
      </c>
      <c r="J49" s="71" t="s">
        <v>145</v>
      </c>
    </row>
    <row r="50" spans="1:10" ht="14.5" x14ac:dyDescent="0.35">
      <c r="A50" s="71" t="s">
        <v>138</v>
      </c>
      <c r="B50" s="71" t="s">
        <v>175</v>
      </c>
      <c r="C50" s="71" t="s">
        <v>192</v>
      </c>
      <c r="D50" s="71" t="s">
        <v>171</v>
      </c>
      <c r="E50" s="72" t="s">
        <v>194</v>
      </c>
      <c r="F50" s="71" t="s">
        <v>1</v>
      </c>
      <c r="G50" s="71" t="s">
        <v>147</v>
      </c>
      <c r="H50" s="71" t="s">
        <v>144</v>
      </c>
      <c r="I50" s="71" t="b">
        <v>0</v>
      </c>
      <c r="J50" s="71" t="s">
        <v>148</v>
      </c>
    </row>
    <row r="51" spans="1:10" ht="14.5" x14ac:dyDescent="0.35">
      <c r="A51" s="71" t="s">
        <v>138</v>
      </c>
      <c r="B51" s="71" t="s">
        <v>175</v>
      </c>
      <c r="C51" s="71" t="s">
        <v>195</v>
      </c>
      <c r="D51" s="71" t="s">
        <v>171</v>
      </c>
      <c r="E51" s="72" t="s">
        <v>196</v>
      </c>
      <c r="F51" s="71" t="s">
        <v>178</v>
      </c>
      <c r="G51" s="71" t="s">
        <v>143</v>
      </c>
      <c r="H51" s="71" t="s">
        <v>144</v>
      </c>
      <c r="I51" s="71" t="b">
        <v>0</v>
      </c>
      <c r="J51" s="71" t="s">
        <v>145</v>
      </c>
    </row>
    <row r="52" spans="1:10" ht="14.5" x14ac:dyDescent="0.35">
      <c r="A52" s="71" t="s">
        <v>138</v>
      </c>
      <c r="B52" s="71" t="s">
        <v>175</v>
      </c>
      <c r="C52" s="71" t="s">
        <v>195</v>
      </c>
      <c r="D52" s="71" t="s">
        <v>171</v>
      </c>
      <c r="E52" s="72" t="s">
        <v>197</v>
      </c>
      <c r="F52" s="71" t="s">
        <v>1</v>
      </c>
      <c r="G52" s="71" t="s">
        <v>147</v>
      </c>
      <c r="H52" s="71" t="s">
        <v>144</v>
      </c>
      <c r="I52" s="71" t="b">
        <v>0</v>
      </c>
      <c r="J52" s="71" t="s">
        <v>148</v>
      </c>
    </row>
    <row r="53" spans="1:10" ht="14.5" x14ac:dyDescent="0.35">
      <c r="A53" s="71" t="s">
        <v>138</v>
      </c>
      <c r="B53" s="71" t="s">
        <v>198</v>
      </c>
      <c r="C53" s="71" t="s">
        <v>199</v>
      </c>
      <c r="D53" s="71" t="s">
        <v>171</v>
      </c>
      <c r="E53" s="72" t="s">
        <v>200</v>
      </c>
      <c r="F53" s="71" t="s">
        <v>3</v>
      </c>
      <c r="G53" s="71" t="s">
        <v>143</v>
      </c>
      <c r="H53" s="71" t="s">
        <v>144</v>
      </c>
      <c r="I53" s="71" t="b">
        <v>0</v>
      </c>
      <c r="J53" s="71" t="s">
        <v>145</v>
      </c>
    </row>
    <row r="54" spans="1:10" ht="14.5" x14ac:dyDescent="0.35">
      <c r="A54" s="71" t="s">
        <v>138</v>
      </c>
      <c r="B54" s="71" t="s">
        <v>198</v>
      </c>
      <c r="C54" s="71" t="s">
        <v>201</v>
      </c>
      <c r="D54" s="71" t="s">
        <v>171</v>
      </c>
      <c r="E54" s="72" t="s">
        <v>202</v>
      </c>
      <c r="F54" s="71" t="s">
        <v>3</v>
      </c>
      <c r="G54" s="71" t="s">
        <v>143</v>
      </c>
      <c r="H54" s="71" t="s">
        <v>144</v>
      </c>
      <c r="I54" s="71" t="b">
        <v>0</v>
      </c>
      <c r="J54" s="71" t="s">
        <v>145</v>
      </c>
    </row>
    <row r="55" spans="1:10" ht="14.5" x14ac:dyDescent="0.35">
      <c r="A55" s="71" t="s">
        <v>138</v>
      </c>
      <c r="B55" s="71" t="s">
        <v>198</v>
      </c>
      <c r="C55" s="71" t="s">
        <v>203</v>
      </c>
      <c r="D55" s="71" t="s">
        <v>171</v>
      </c>
      <c r="E55" s="72" t="s">
        <v>204</v>
      </c>
      <c r="F55" s="71" t="s">
        <v>3</v>
      </c>
      <c r="G55" s="71" t="s">
        <v>143</v>
      </c>
      <c r="H55" s="71" t="s">
        <v>144</v>
      </c>
      <c r="I55" s="71" t="b">
        <v>0</v>
      </c>
      <c r="J55" s="71" t="s">
        <v>145</v>
      </c>
    </row>
    <row r="56" spans="1:10" ht="14.5" x14ac:dyDescent="0.35">
      <c r="A56" s="71" t="s">
        <v>138</v>
      </c>
      <c r="B56" s="71" t="s">
        <v>198</v>
      </c>
      <c r="C56" s="71" t="s">
        <v>205</v>
      </c>
      <c r="D56" s="71" t="s">
        <v>171</v>
      </c>
      <c r="E56" s="72" t="s">
        <v>206</v>
      </c>
      <c r="F56" s="71" t="s">
        <v>3</v>
      </c>
      <c r="G56" s="71" t="s">
        <v>143</v>
      </c>
      <c r="H56" s="71" t="s">
        <v>144</v>
      </c>
      <c r="I56" s="71" t="b">
        <v>0</v>
      </c>
      <c r="J56" s="71" t="s">
        <v>145</v>
      </c>
    </row>
    <row r="57" spans="1:10" ht="14.5" x14ac:dyDescent="0.35">
      <c r="A57" s="71" t="s">
        <v>138</v>
      </c>
      <c r="B57" s="71" t="s">
        <v>198</v>
      </c>
      <c r="C57" s="71" t="s">
        <v>207</v>
      </c>
      <c r="D57" s="71" t="s">
        <v>171</v>
      </c>
      <c r="E57" s="72" t="s">
        <v>208</v>
      </c>
      <c r="F57" s="71" t="s">
        <v>3</v>
      </c>
      <c r="G57" s="71" t="s">
        <v>143</v>
      </c>
      <c r="H57" s="71" t="s">
        <v>144</v>
      </c>
      <c r="I57" s="71" t="b">
        <v>0</v>
      </c>
      <c r="J57" s="71" t="s">
        <v>145</v>
      </c>
    </row>
    <row r="58" spans="1:10" ht="14.5" x14ac:dyDescent="0.35">
      <c r="A58" s="71" t="s">
        <v>138</v>
      </c>
      <c r="B58" s="71" t="s">
        <v>198</v>
      </c>
      <c r="C58" s="71" t="s">
        <v>209</v>
      </c>
      <c r="D58" s="71" t="s">
        <v>171</v>
      </c>
      <c r="E58" s="72" t="s">
        <v>210</v>
      </c>
      <c r="F58" s="71" t="s">
        <v>3</v>
      </c>
      <c r="G58" s="71" t="s">
        <v>143</v>
      </c>
      <c r="H58" s="71" t="s">
        <v>144</v>
      </c>
      <c r="I58" s="71" t="b">
        <v>0</v>
      </c>
      <c r="J58" s="71" t="s">
        <v>145</v>
      </c>
    </row>
    <row r="59" spans="1:10" ht="14.5" x14ac:dyDescent="0.35">
      <c r="A59" s="71" t="s">
        <v>138</v>
      </c>
      <c r="B59" s="71" t="s">
        <v>198</v>
      </c>
      <c r="C59" s="71" t="s">
        <v>211</v>
      </c>
      <c r="D59" s="71" t="s">
        <v>171</v>
      </c>
      <c r="E59" s="72" t="s">
        <v>212</v>
      </c>
      <c r="F59" s="71" t="s">
        <v>3</v>
      </c>
      <c r="G59" s="71" t="s">
        <v>143</v>
      </c>
      <c r="H59" s="71" t="s">
        <v>144</v>
      </c>
      <c r="I59" s="71" t="b">
        <v>0</v>
      </c>
      <c r="J59" s="71" t="s">
        <v>145</v>
      </c>
    </row>
    <row r="60" spans="1:10" ht="14.5" x14ac:dyDescent="0.35">
      <c r="A60" s="71" t="s">
        <v>138</v>
      </c>
      <c r="B60" s="71" t="s">
        <v>213</v>
      </c>
      <c r="C60" s="71" t="s">
        <v>214</v>
      </c>
      <c r="D60" s="71" t="s">
        <v>171</v>
      </c>
      <c r="E60" s="72" t="s">
        <v>215</v>
      </c>
      <c r="F60" s="71" t="s">
        <v>216</v>
      </c>
      <c r="G60" s="71" t="s">
        <v>143</v>
      </c>
      <c r="H60" s="71" t="s">
        <v>144</v>
      </c>
      <c r="I60" s="71" t="b">
        <v>0</v>
      </c>
      <c r="J60" s="71" t="s">
        <v>145</v>
      </c>
    </row>
    <row r="61" spans="1:10" ht="14.5" x14ac:dyDescent="0.35">
      <c r="A61" s="71" t="s">
        <v>138</v>
      </c>
      <c r="B61" s="71" t="s">
        <v>213</v>
      </c>
      <c r="C61" s="71" t="s">
        <v>214</v>
      </c>
      <c r="D61" s="71" t="s">
        <v>171</v>
      </c>
      <c r="E61" s="72" t="s">
        <v>217</v>
      </c>
      <c r="F61" s="71" t="s">
        <v>218</v>
      </c>
      <c r="G61" s="71" t="s">
        <v>143</v>
      </c>
      <c r="H61" s="71" t="s">
        <v>144</v>
      </c>
      <c r="I61" s="71" t="b">
        <v>0</v>
      </c>
      <c r="J61" s="71" t="s">
        <v>145</v>
      </c>
    </row>
    <row r="62" spans="1:10" ht="14.5" x14ac:dyDescent="0.35">
      <c r="A62" s="71" t="s">
        <v>138</v>
      </c>
      <c r="B62" s="71" t="s">
        <v>213</v>
      </c>
      <c r="C62" s="71" t="s">
        <v>214</v>
      </c>
      <c r="D62" s="71" t="s">
        <v>171</v>
      </c>
      <c r="E62" s="72" t="s">
        <v>219</v>
      </c>
      <c r="F62" s="71" t="s">
        <v>220</v>
      </c>
      <c r="G62" s="71" t="s">
        <v>143</v>
      </c>
      <c r="H62" s="71" t="s">
        <v>144</v>
      </c>
      <c r="I62" s="71" t="b">
        <v>0</v>
      </c>
      <c r="J62" s="71" t="s">
        <v>145</v>
      </c>
    </row>
    <row r="63" spans="1:10" ht="14.5" x14ac:dyDescent="0.35">
      <c r="A63" s="71" t="s">
        <v>138</v>
      </c>
      <c r="B63" s="71" t="s">
        <v>213</v>
      </c>
      <c r="C63" s="71" t="s">
        <v>221</v>
      </c>
      <c r="D63" s="71" t="s">
        <v>171</v>
      </c>
      <c r="E63" s="72" t="s">
        <v>222</v>
      </c>
      <c r="F63" s="71" t="s">
        <v>216</v>
      </c>
      <c r="G63" s="71" t="s">
        <v>143</v>
      </c>
      <c r="H63" s="71" t="s">
        <v>144</v>
      </c>
      <c r="I63" s="71" t="b">
        <v>0</v>
      </c>
      <c r="J63" s="71" t="s">
        <v>145</v>
      </c>
    </row>
    <row r="64" spans="1:10" ht="14.5" x14ac:dyDescent="0.35">
      <c r="A64" s="71" t="s">
        <v>138</v>
      </c>
      <c r="B64" s="71" t="s">
        <v>213</v>
      </c>
      <c r="C64" s="71" t="s">
        <v>221</v>
      </c>
      <c r="D64" s="71" t="s">
        <v>171</v>
      </c>
      <c r="E64" s="72" t="s">
        <v>223</v>
      </c>
      <c r="F64" s="71" t="s">
        <v>218</v>
      </c>
      <c r="G64" s="71" t="s">
        <v>143</v>
      </c>
      <c r="H64" s="71" t="s">
        <v>144</v>
      </c>
      <c r="I64" s="71" t="b">
        <v>0</v>
      </c>
      <c r="J64" s="71" t="s">
        <v>145</v>
      </c>
    </row>
    <row r="65" spans="1:10" ht="14.5" x14ac:dyDescent="0.35">
      <c r="A65" s="71" t="s">
        <v>138</v>
      </c>
      <c r="B65" s="71" t="s">
        <v>213</v>
      </c>
      <c r="C65" s="71" t="s">
        <v>221</v>
      </c>
      <c r="D65" s="71" t="s">
        <v>171</v>
      </c>
      <c r="E65" s="72" t="s">
        <v>224</v>
      </c>
      <c r="F65" s="71" t="s">
        <v>220</v>
      </c>
      <c r="G65" s="71" t="s">
        <v>143</v>
      </c>
      <c r="H65" s="71" t="s">
        <v>144</v>
      </c>
      <c r="I65" s="71" t="b">
        <v>0</v>
      </c>
      <c r="J65" s="71" t="s">
        <v>145</v>
      </c>
    </row>
    <row r="66" spans="1:10" ht="14.5" x14ac:dyDescent="0.35">
      <c r="A66" s="71" t="s">
        <v>138</v>
      </c>
      <c r="B66" s="71" t="s">
        <v>213</v>
      </c>
      <c r="C66" s="71" t="s">
        <v>225</v>
      </c>
      <c r="D66" s="71" t="s">
        <v>171</v>
      </c>
      <c r="E66" s="72" t="s">
        <v>226</v>
      </c>
      <c r="F66" s="71" t="s">
        <v>216</v>
      </c>
      <c r="G66" s="71" t="s">
        <v>143</v>
      </c>
      <c r="H66" s="71" t="s">
        <v>144</v>
      </c>
      <c r="I66" s="71" t="b">
        <v>0</v>
      </c>
      <c r="J66" s="71" t="s">
        <v>145</v>
      </c>
    </row>
    <row r="67" spans="1:10" ht="14.5" x14ac:dyDescent="0.35">
      <c r="A67" s="71" t="s">
        <v>138</v>
      </c>
      <c r="B67" s="71" t="s">
        <v>213</v>
      </c>
      <c r="C67" s="71" t="s">
        <v>225</v>
      </c>
      <c r="D67" s="71" t="s">
        <v>171</v>
      </c>
      <c r="E67" s="72" t="s">
        <v>227</v>
      </c>
      <c r="F67" s="71" t="s">
        <v>218</v>
      </c>
      <c r="G67" s="71" t="s">
        <v>143</v>
      </c>
      <c r="H67" s="71" t="s">
        <v>144</v>
      </c>
      <c r="I67" s="71" t="b">
        <v>0</v>
      </c>
      <c r="J67" s="71" t="s">
        <v>145</v>
      </c>
    </row>
    <row r="68" spans="1:10" ht="14.5" x14ac:dyDescent="0.35">
      <c r="A68" s="71" t="s">
        <v>138</v>
      </c>
      <c r="B68" s="71" t="s">
        <v>213</v>
      </c>
      <c r="C68" s="71" t="s">
        <v>225</v>
      </c>
      <c r="D68" s="71" t="s">
        <v>171</v>
      </c>
      <c r="E68" s="72" t="s">
        <v>228</v>
      </c>
      <c r="F68" s="71" t="s">
        <v>220</v>
      </c>
      <c r="G68" s="71" t="s">
        <v>143</v>
      </c>
      <c r="H68" s="71" t="s">
        <v>144</v>
      </c>
      <c r="I68" s="71" t="b">
        <v>0</v>
      </c>
      <c r="J68" s="71" t="s">
        <v>145</v>
      </c>
    </row>
    <row r="69" spans="1:10" ht="14.5" x14ac:dyDescent="0.35">
      <c r="A69" s="71" t="s">
        <v>138</v>
      </c>
      <c r="B69" s="71" t="s">
        <v>213</v>
      </c>
      <c r="C69" s="71" t="s">
        <v>229</v>
      </c>
      <c r="D69" s="71" t="s">
        <v>171</v>
      </c>
      <c r="E69" s="72" t="s">
        <v>230</v>
      </c>
      <c r="F69" s="71" t="s">
        <v>216</v>
      </c>
      <c r="G69" s="71" t="s">
        <v>143</v>
      </c>
      <c r="H69" s="71" t="s">
        <v>144</v>
      </c>
      <c r="I69" s="71" t="b">
        <v>0</v>
      </c>
      <c r="J69" s="71" t="s">
        <v>145</v>
      </c>
    </row>
    <row r="70" spans="1:10" ht="14.5" x14ac:dyDescent="0.35">
      <c r="A70" s="71" t="s">
        <v>138</v>
      </c>
      <c r="B70" s="71" t="s">
        <v>213</v>
      </c>
      <c r="C70" s="71" t="s">
        <v>229</v>
      </c>
      <c r="D70" s="71" t="s">
        <v>171</v>
      </c>
      <c r="E70" s="72" t="s">
        <v>231</v>
      </c>
      <c r="F70" s="71" t="s">
        <v>218</v>
      </c>
      <c r="G70" s="71" t="s">
        <v>143</v>
      </c>
      <c r="H70" s="71" t="s">
        <v>144</v>
      </c>
      <c r="I70" s="71" t="b">
        <v>0</v>
      </c>
      <c r="J70" s="71" t="s">
        <v>145</v>
      </c>
    </row>
    <row r="71" spans="1:10" ht="14.5" x14ac:dyDescent="0.35">
      <c r="A71" s="71" t="s">
        <v>138</v>
      </c>
      <c r="B71" s="71" t="s">
        <v>213</v>
      </c>
      <c r="C71" s="71" t="s">
        <v>229</v>
      </c>
      <c r="D71" s="71" t="s">
        <v>171</v>
      </c>
      <c r="E71" s="72" t="s">
        <v>232</v>
      </c>
      <c r="F71" s="71" t="s">
        <v>220</v>
      </c>
      <c r="G71" s="71" t="s">
        <v>143</v>
      </c>
      <c r="H71" s="71" t="s">
        <v>144</v>
      </c>
      <c r="I71" s="71" t="b">
        <v>0</v>
      </c>
      <c r="J71" s="71" t="s">
        <v>145</v>
      </c>
    </row>
    <row r="72" spans="1:10" ht="14.5" x14ac:dyDescent="0.35">
      <c r="A72" s="71" t="s">
        <v>138</v>
      </c>
      <c r="B72" s="71" t="s">
        <v>213</v>
      </c>
      <c r="C72" s="71" t="s">
        <v>233</v>
      </c>
      <c r="D72" s="71" t="s">
        <v>171</v>
      </c>
      <c r="E72" s="72" t="s">
        <v>234</v>
      </c>
      <c r="F72" s="71" t="s">
        <v>216</v>
      </c>
      <c r="G72" s="71" t="s">
        <v>143</v>
      </c>
      <c r="H72" s="71" t="s">
        <v>144</v>
      </c>
      <c r="I72" s="71" t="b">
        <v>0</v>
      </c>
      <c r="J72" s="71" t="s">
        <v>145</v>
      </c>
    </row>
    <row r="73" spans="1:10" ht="14.5" x14ac:dyDescent="0.35">
      <c r="A73" s="71" t="s">
        <v>138</v>
      </c>
      <c r="B73" s="71" t="s">
        <v>213</v>
      </c>
      <c r="C73" s="71" t="s">
        <v>233</v>
      </c>
      <c r="D73" s="71" t="s">
        <v>171</v>
      </c>
      <c r="E73" s="72" t="s">
        <v>235</v>
      </c>
      <c r="F73" s="71" t="s">
        <v>218</v>
      </c>
      <c r="G73" s="71" t="s">
        <v>143</v>
      </c>
      <c r="H73" s="71" t="s">
        <v>144</v>
      </c>
      <c r="I73" s="71" t="b">
        <v>0</v>
      </c>
      <c r="J73" s="71" t="s">
        <v>145</v>
      </c>
    </row>
    <row r="74" spans="1:10" ht="14.5" x14ac:dyDescent="0.35">
      <c r="A74" s="71" t="s">
        <v>138</v>
      </c>
      <c r="B74" s="71" t="s">
        <v>213</v>
      </c>
      <c r="C74" s="71" t="s">
        <v>233</v>
      </c>
      <c r="D74" s="71" t="s">
        <v>171</v>
      </c>
      <c r="E74" s="72" t="s">
        <v>236</v>
      </c>
      <c r="F74" s="71" t="s">
        <v>220</v>
      </c>
      <c r="G74" s="71" t="s">
        <v>143</v>
      </c>
      <c r="H74" s="71" t="s">
        <v>144</v>
      </c>
      <c r="I74" s="71" t="b">
        <v>0</v>
      </c>
      <c r="J74" s="71" t="s">
        <v>145</v>
      </c>
    </row>
    <row r="75" spans="1:10" ht="14.5" x14ac:dyDescent="0.35">
      <c r="A75" s="71" t="s">
        <v>138</v>
      </c>
      <c r="B75" s="71" t="s">
        <v>213</v>
      </c>
      <c r="C75" s="71" t="s">
        <v>237</v>
      </c>
      <c r="D75" s="71" t="s">
        <v>171</v>
      </c>
      <c r="E75" s="72" t="s">
        <v>238</v>
      </c>
      <c r="F75" s="71" t="s">
        <v>216</v>
      </c>
      <c r="G75" s="71" t="s">
        <v>143</v>
      </c>
      <c r="H75" s="71" t="s">
        <v>144</v>
      </c>
      <c r="I75" s="71" t="b">
        <v>0</v>
      </c>
      <c r="J75" s="71" t="s">
        <v>145</v>
      </c>
    </row>
    <row r="76" spans="1:10" ht="14.5" x14ac:dyDescent="0.35">
      <c r="A76" s="71" t="s">
        <v>138</v>
      </c>
      <c r="B76" s="71" t="s">
        <v>213</v>
      </c>
      <c r="C76" s="71" t="s">
        <v>237</v>
      </c>
      <c r="D76" s="71" t="s">
        <v>171</v>
      </c>
      <c r="E76" s="72" t="s">
        <v>239</v>
      </c>
      <c r="F76" s="71" t="s">
        <v>218</v>
      </c>
      <c r="G76" s="71" t="s">
        <v>143</v>
      </c>
      <c r="H76" s="71" t="s">
        <v>144</v>
      </c>
      <c r="I76" s="71" t="b">
        <v>0</v>
      </c>
      <c r="J76" s="71" t="s">
        <v>145</v>
      </c>
    </row>
    <row r="77" spans="1:10" ht="14.5" x14ac:dyDescent="0.35">
      <c r="A77" s="71" t="s">
        <v>138</v>
      </c>
      <c r="B77" s="71" t="s">
        <v>213</v>
      </c>
      <c r="C77" s="71" t="s">
        <v>237</v>
      </c>
      <c r="D77" s="71" t="s">
        <v>171</v>
      </c>
      <c r="E77" s="72" t="s">
        <v>240</v>
      </c>
      <c r="F77" s="71" t="s">
        <v>220</v>
      </c>
      <c r="G77" s="71" t="s">
        <v>143</v>
      </c>
      <c r="H77" s="71" t="s">
        <v>144</v>
      </c>
      <c r="I77" s="71" t="b">
        <v>0</v>
      </c>
      <c r="J77" s="71" t="s">
        <v>145</v>
      </c>
    </row>
    <row r="78" spans="1:10" ht="14.5" x14ac:dyDescent="0.35">
      <c r="A78" s="71" t="s">
        <v>138</v>
      </c>
      <c r="B78" s="71" t="s">
        <v>213</v>
      </c>
      <c r="C78" s="71" t="s">
        <v>241</v>
      </c>
      <c r="D78" s="71" t="s">
        <v>171</v>
      </c>
      <c r="E78" s="72" t="s">
        <v>242</v>
      </c>
      <c r="F78" s="71" t="s">
        <v>216</v>
      </c>
      <c r="G78" s="71" t="s">
        <v>143</v>
      </c>
      <c r="H78" s="71" t="s">
        <v>144</v>
      </c>
      <c r="I78" s="71" t="b">
        <v>0</v>
      </c>
      <c r="J78" s="71" t="s">
        <v>145</v>
      </c>
    </row>
    <row r="79" spans="1:10" ht="14.5" x14ac:dyDescent="0.35">
      <c r="A79" s="71" t="s">
        <v>138</v>
      </c>
      <c r="B79" s="71" t="s">
        <v>213</v>
      </c>
      <c r="C79" s="71" t="s">
        <v>241</v>
      </c>
      <c r="D79" s="71" t="s">
        <v>171</v>
      </c>
      <c r="E79" s="72" t="s">
        <v>243</v>
      </c>
      <c r="F79" s="71" t="s">
        <v>218</v>
      </c>
      <c r="G79" s="71" t="s">
        <v>143</v>
      </c>
      <c r="H79" s="71" t="s">
        <v>144</v>
      </c>
      <c r="I79" s="71" t="b">
        <v>0</v>
      </c>
      <c r="J79" s="71" t="s">
        <v>145</v>
      </c>
    </row>
    <row r="80" spans="1:10" ht="14.5" x14ac:dyDescent="0.35">
      <c r="A80" s="71" t="s">
        <v>138</v>
      </c>
      <c r="B80" s="71" t="s">
        <v>213</v>
      </c>
      <c r="C80" s="71" t="s">
        <v>241</v>
      </c>
      <c r="D80" s="71" t="s">
        <v>171</v>
      </c>
      <c r="E80" s="72" t="s">
        <v>244</v>
      </c>
      <c r="F80" s="71" t="s">
        <v>220</v>
      </c>
      <c r="G80" s="71" t="s">
        <v>143</v>
      </c>
      <c r="H80" s="71" t="s">
        <v>144</v>
      </c>
      <c r="I80" s="71" t="b">
        <v>0</v>
      </c>
      <c r="J80" s="71" t="s">
        <v>145</v>
      </c>
    </row>
    <row r="81" spans="1:10" ht="14.5" x14ac:dyDescent="0.35">
      <c r="A81" s="71" t="s">
        <v>138</v>
      </c>
      <c r="B81" s="71" t="s">
        <v>245</v>
      </c>
      <c r="C81" s="71" t="s">
        <v>246</v>
      </c>
      <c r="D81" s="71" t="s">
        <v>171</v>
      </c>
      <c r="E81" s="72" t="s">
        <v>247</v>
      </c>
      <c r="F81" s="71" t="s">
        <v>248</v>
      </c>
      <c r="G81" s="71" t="s">
        <v>172</v>
      </c>
      <c r="H81" s="71" t="s">
        <v>144</v>
      </c>
      <c r="I81" s="71" t="b">
        <v>0</v>
      </c>
      <c r="J81" s="71" t="s">
        <v>145</v>
      </c>
    </row>
    <row r="82" spans="1:10" ht="14.5" x14ac:dyDescent="0.35">
      <c r="A82" s="71" t="s">
        <v>138</v>
      </c>
      <c r="B82" s="71" t="s">
        <v>245</v>
      </c>
      <c r="C82" s="71" t="s">
        <v>246</v>
      </c>
      <c r="D82" s="71" t="s">
        <v>171</v>
      </c>
      <c r="E82" s="72" t="s">
        <v>249</v>
      </c>
      <c r="F82" s="71" t="s">
        <v>250</v>
      </c>
      <c r="G82" s="71" t="s">
        <v>172</v>
      </c>
      <c r="H82" s="71" t="s">
        <v>144</v>
      </c>
      <c r="I82" s="71" t="b">
        <v>0</v>
      </c>
      <c r="J82" s="71" t="s">
        <v>145</v>
      </c>
    </row>
    <row r="83" spans="1:10" ht="14.5" x14ac:dyDescent="0.35">
      <c r="A83" s="71" t="s">
        <v>138</v>
      </c>
      <c r="B83" s="71" t="s">
        <v>245</v>
      </c>
      <c r="C83" s="71" t="s">
        <v>251</v>
      </c>
      <c r="D83" s="71" t="s">
        <v>171</v>
      </c>
      <c r="E83" s="72" t="s">
        <v>252</v>
      </c>
      <c r="F83" s="71" t="s">
        <v>248</v>
      </c>
      <c r="G83" s="71" t="s">
        <v>172</v>
      </c>
      <c r="H83" s="71" t="s">
        <v>144</v>
      </c>
      <c r="I83" s="71" t="b">
        <v>0</v>
      </c>
      <c r="J83" s="71" t="s">
        <v>145</v>
      </c>
    </row>
    <row r="84" spans="1:10" ht="14.5" x14ac:dyDescent="0.35">
      <c r="A84" s="71" t="s">
        <v>138</v>
      </c>
      <c r="B84" s="71" t="s">
        <v>245</v>
      </c>
      <c r="C84" s="71" t="s">
        <v>251</v>
      </c>
      <c r="D84" s="71" t="s">
        <v>171</v>
      </c>
      <c r="E84" s="72" t="s">
        <v>253</v>
      </c>
      <c r="F84" s="71" t="s">
        <v>250</v>
      </c>
      <c r="G84" s="71" t="s">
        <v>172</v>
      </c>
      <c r="H84" s="71" t="s">
        <v>144</v>
      </c>
      <c r="I84" s="71" t="b">
        <v>0</v>
      </c>
      <c r="J84" s="71" t="s">
        <v>145</v>
      </c>
    </row>
    <row r="85" spans="1:10" ht="14.5" x14ac:dyDescent="0.35">
      <c r="A85" s="71" t="s">
        <v>138</v>
      </c>
      <c r="B85" s="71" t="s">
        <v>245</v>
      </c>
      <c r="C85" s="71" t="s">
        <v>254</v>
      </c>
      <c r="D85" s="71" t="s">
        <v>171</v>
      </c>
      <c r="E85" s="73" t="s">
        <v>87</v>
      </c>
      <c r="F85" s="71" t="s">
        <v>248</v>
      </c>
      <c r="G85" s="71" t="s">
        <v>172</v>
      </c>
      <c r="H85" s="78">
        <f>PRICAT!L101</f>
        <v>2.1105205479452054</v>
      </c>
      <c r="I85" s="71" t="b">
        <v>1</v>
      </c>
      <c r="J85" s="71" t="s">
        <v>145</v>
      </c>
    </row>
    <row r="86" spans="1:10" ht="14.5" x14ac:dyDescent="0.35">
      <c r="A86" s="71" t="s">
        <v>138</v>
      </c>
      <c r="B86" s="71" t="s">
        <v>245</v>
      </c>
      <c r="C86" s="71" t="s">
        <v>254</v>
      </c>
      <c r="D86" s="71" t="s">
        <v>171</v>
      </c>
      <c r="E86" s="73" t="s">
        <v>88</v>
      </c>
      <c r="F86" s="71" t="s">
        <v>250</v>
      </c>
      <c r="G86" s="71" t="s">
        <v>172</v>
      </c>
      <c r="H86" s="78">
        <f>PRICAT!L142</f>
        <v>0.38356164383561642</v>
      </c>
      <c r="I86" s="71" t="b">
        <v>1</v>
      </c>
      <c r="J86" s="71" t="s">
        <v>145</v>
      </c>
    </row>
    <row r="87" spans="1:10" ht="14.5" x14ac:dyDescent="0.35">
      <c r="A87" s="71" t="s">
        <v>138</v>
      </c>
      <c r="B87" s="71" t="s">
        <v>245</v>
      </c>
      <c r="C87" s="71" t="s">
        <v>255</v>
      </c>
      <c r="D87" s="71" t="s">
        <v>171</v>
      </c>
      <c r="E87" s="73" t="s">
        <v>89</v>
      </c>
      <c r="F87" s="71" t="s">
        <v>248</v>
      </c>
      <c r="G87" s="71" t="s">
        <v>172</v>
      </c>
      <c r="H87" s="78">
        <f>PRICAT!L102</f>
        <v>1.4332876712328766</v>
      </c>
      <c r="I87" s="71" t="b">
        <v>1</v>
      </c>
      <c r="J87" s="71" t="s">
        <v>145</v>
      </c>
    </row>
    <row r="88" spans="1:10" ht="14.5" x14ac:dyDescent="0.35">
      <c r="A88" s="71" t="s">
        <v>138</v>
      </c>
      <c r="B88" s="71" t="s">
        <v>245</v>
      </c>
      <c r="C88" s="71" t="s">
        <v>255</v>
      </c>
      <c r="D88" s="71" t="s">
        <v>171</v>
      </c>
      <c r="E88" s="73" t="s">
        <v>90</v>
      </c>
      <c r="F88" s="71" t="s">
        <v>250</v>
      </c>
      <c r="G88" s="71" t="s">
        <v>172</v>
      </c>
      <c r="H88" s="78">
        <f>PRICAT!L143</f>
        <v>0.10197260273972603</v>
      </c>
      <c r="I88" s="71" t="b">
        <v>1</v>
      </c>
      <c r="J88" s="71" t="s">
        <v>145</v>
      </c>
    </row>
    <row r="89" spans="1:10" ht="14.5" x14ac:dyDescent="0.35">
      <c r="A89" s="71" t="s">
        <v>138</v>
      </c>
      <c r="B89" s="71" t="s">
        <v>245</v>
      </c>
      <c r="C89" s="71" t="s">
        <v>255</v>
      </c>
      <c r="D89" s="71" t="s">
        <v>171</v>
      </c>
      <c r="E89" s="72" t="s">
        <v>256</v>
      </c>
      <c r="F89" s="71" t="s">
        <v>257</v>
      </c>
      <c r="G89" s="71" t="s">
        <v>172</v>
      </c>
      <c r="H89" s="71" t="s">
        <v>144</v>
      </c>
      <c r="I89" s="71" t="b">
        <v>0</v>
      </c>
      <c r="J89" s="71" t="s">
        <v>145</v>
      </c>
    </row>
    <row r="90" spans="1:10" ht="14.5" x14ac:dyDescent="0.35">
      <c r="A90" s="71" t="s">
        <v>138</v>
      </c>
      <c r="B90" s="71" t="s">
        <v>245</v>
      </c>
      <c r="C90" s="71" t="s">
        <v>255</v>
      </c>
      <c r="D90" s="71" t="s">
        <v>258</v>
      </c>
      <c r="E90" s="73" t="s">
        <v>91</v>
      </c>
      <c r="F90" s="71" t="s">
        <v>259</v>
      </c>
      <c r="G90" s="71" t="s">
        <v>172</v>
      </c>
      <c r="H90" s="78">
        <f>PRICAT!$L$107</f>
        <v>3.5479452054794518E-2</v>
      </c>
      <c r="I90" s="71" t="b">
        <v>1</v>
      </c>
      <c r="J90" s="71" t="s">
        <v>145</v>
      </c>
    </row>
    <row r="91" spans="1:10" ht="14.5" x14ac:dyDescent="0.35">
      <c r="A91" s="71" t="s">
        <v>138</v>
      </c>
      <c r="B91" s="71" t="s">
        <v>245</v>
      </c>
      <c r="C91" s="71" t="s">
        <v>255</v>
      </c>
      <c r="D91" s="71" t="s">
        <v>258</v>
      </c>
      <c r="E91" s="73" t="s">
        <v>260</v>
      </c>
      <c r="F91" s="71" t="s">
        <v>261</v>
      </c>
      <c r="G91" s="71" t="s">
        <v>172</v>
      </c>
      <c r="H91" s="78">
        <f>PRICAT!$L$107</f>
        <v>3.5479452054794518E-2</v>
      </c>
      <c r="I91" s="71" t="b">
        <v>1</v>
      </c>
      <c r="J91" s="71" t="s">
        <v>145</v>
      </c>
    </row>
    <row r="92" spans="1:10" ht="14.5" x14ac:dyDescent="0.35">
      <c r="A92" s="71" t="s">
        <v>138</v>
      </c>
      <c r="B92" s="71" t="s">
        <v>245</v>
      </c>
      <c r="C92" s="71" t="s">
        <v>255</v>
      </c>
      <c r="D92" s="71" t="s">
        <v>258</v>
      </c>
      <c r="E92" s="73" t="s">
        <v>262</v>
      </c>
      <c r="F92" s="71" t="s">
        <v>263</v>
      </c>
      <c r="G92" s="71" t="s">
        <v>172</v>
      </c>
      <c r="H92" s="78">
        <f>PRICAT!$L$107</f>
        <v>3.5479452054794518E-2</v>
      </c>
      <c r="I92" s="71" t="b">
        <v>1</v>
      </c>
      <c r="J92" s="71" t="s">
        <v>145</v>
      </c>
    </row>
    <row r="93" spans="1:10" ht="14.5" x14ac:dyDescent="0.35">
      <c r="A93" s="71" t="s">
        <v>138</v>
      </c>
      <c r="B93" s="71" t="s">
        <v>245</v>
      </c>
      <c r="C93" s="71" t="s">
        <v>255</v>
      </c>
      <c r="D93" s="71" t="s">
        <v>258</v>
      </c>
      <c r="E93" s="73" t="s">
        <v>264</v>
      </c>
      <c r="F93" s="71" t="s">
        <v>265</v>
      </c>
      <c r="G93" s="71" t="s">
        <v>172</v>
      </c>
      <c r="H93" s="78">
        <f>PRICAT!$L$107</f>
        <v>3.5479452054794518E-2</v>
      </c>
      <c r="I93" s="71" t="b">
        <v>1</v>
      </c>
      <c r="J93" s="71" t="s">
        <v>145</v>
      </c>
    </row>
    <row r="94" spans="1:10" ht="14.5" x14ac:dyDescent="0.35">
      <c r="A94" s="71" t="s">
        <v>138</v>
      </c>
      <c r="B94" s="71" t="s">
        <v>245</v>
      </c>
      <c r="C94" s="71" t="s">
        <v>255</v>
      </c>
      <c r="D94" s="71" t="s">
        <v>258</v>
      </c>
      <c r="E94" s="73" t="s">
        <v>266</v>
      </c>
      <c r="F94" s="71" t="s">
        <v>267</v>
      </c>
      <c r="G94" s="71" t="s">
        <v>172</v>
      </c>
      <c r="H94" s="78">
        <f>PRICAT!$L$107</f>
        <v>3.5479452054794518E-2</v>
      </c>
      <c r="I94" s="71" t="b">
        <v>1</v>
      </c>
      <c r="J94" s="71" t="s">
        <v>145</v>
      </c>
    </row>
    <row r="95" spans="1:10" ht="14.5" x14ac:dyDescent="0.35">
      <c r="A95" s="71" t="s">
        <v>138</v>
      </c>
      <c r="B95" s="71" t="s">
        <v>245</v>
      </c>
      <c r="C95" s="71" t="s">
        <v>255</v>
      </c>
      <c r="D95" s="71" t="s">
        <v>258</v>
      </c>
      <c r="E95" s="73" t="s">
        <v>268</v>
      </c>
      <c r="F95" s="71" t="s">
        <v>269</v>
      </c>
      <c r="G95" s="71" t="s">
        <v>172</v>
      </c>
      <c r="H95" s="78">
        <f>PRICAT!$L$107</f>
        <v>3.5479452054794518E-2</v>
      </c>
      <c r="I95" s="71" t="b">
        <v>1</v>
      </c>
      <c r="J95" s="71" t="s">
        <v>145</v>
      </c>
    </row>
    <row r="96" spans="1:10" ht="14.5" x14ac:dyDescent="0.35">
      <c r="A96" s="71" t="s">
        <v>138</v>
      </c>
      <c r="B96" s="71" t="s">
        <v>245</v>
      </c>
      <c r="C96" s="71" t="s">
        <v>255</v>
      </c>
      <c r="D96" s="71" t="s">
        <v>258</v>
      </c>
      <c r="E96" s="73" t="s">
        <v>270</v>
      </c>
      <c r="F96" s="71" t="s">
        <v>271</v>
      </c>
      <c r="G96" s="71" t="s">
        <v>172</v>
      </c>
      <c r="H96" s="78">
        <f>PRICAT!$L$107</f>
        <v>3.5479452054794518E-2</v>
      </c>
      <c r="I96" s="71" t="b">
        <v>1</v>
      </c>
      <c r="J96" s="71" t="s">
        <v>145</v>
      </c>
    </row>
    <row r="97" spans="1:10" ht="14.5" x14ac:dyDescent="0.35">
      <c r="A97" s="71" t="s">
        <v>138</v>
      </c>
      <c r="B97" s="71" t="s">
        <v>245</v>
      </c>
      <c r="C97" s="71" t="s">
        <v>255</v>
      </c>
      <c r="D97" s="71" t="s">
        <v>258</v>
      </c>
      <c r="E97" s="73" t="s">
        <v>92</v>
      </c>
      <c r="F97" s="71" t="s">
        <v>272</v>
      </c>
      <c r="G97" s="71" t="s">
        <v>172</v>
      </c>
      <c r="H97" s="78">
        <f>PRICAT!$L$107</f>
        <v>3.5479452054794518E-2</v>
      </c>
      <c r="I97" s="71" t="b">
        <v>1</v>
      </c>
      <c r="J97" s="71" t="s">
        <v>145</v>
      </c>
    </row>
    <row r="98" spans="1:10" ht="14.5" x14ac:dyDescent="0.35">
      <c r="A98" s="71" t="s">
        <v>138</v>
      </c>
      <c r="B98" s="71" t="s">
        <v>245</v>
      </c>
      <c r="C98" s="71" t="s">
        <v>255</v>
      </c>
      <c r="D98" s="71" t="s">
        <v>273</v>
      </c>
      <c r="E98" s="73" t="s">
        <v>96</v>
      </c>
      <c r="F98" s="71" t="s">
        <v>259</v>
      </c>
      <c r="G98" s="71" t="s">
        <v>172</v>
      </c>
      <c r="H98" s="78">
        <f>PRICAT!$L$122</f>
        <v>4.6712328767123279E-2</v>
      </c>
      <c r="I98" s="71" t="b">
        <v>1</v>
      </c>
      <c r="J98" s="71" t="s">
        <v>145</v>
      </c>
    </row>
    <row r="99" spans="1:10" ht="14.5" x14ac:dyDescent="0.35">
      <c r="A99" s="71" t="s">
        <v>138</v>
      </c>
      <c r="B99" s="71" t="s">
        <v>245</v>
      </c>
      <c r="C99" s="71" t="s">
        <v>255</v>
      </c>
      <c r="D99" s="71" t="s">
        <v>273</v>
      </c>
      <c r="E99" s="73" t="s">
        <v>274</v>
      </c>
      <c r="F99" s="71" t="s">
        <v>261</v>
      </c>
      <c r="G99" s="71" t="s">
        <v>172</v>
      </c>
      <c r="H99" s="78">
        <f>PRICAT!$L$122</f>
        <v>4.6712328767123279E-2</v>
      </c>
      <c r="I99" s="71" t="b">
        <v>1</v>
      </c>
      <c r="J99" s="71" t="s">
        <v>145</v>
      </c>
    </row>
    <row r="100" spans="1:10" ht="14.5" x14ac:dyDescent="0.35">
      <c r="A100" s="71" t="s">
        <v>138</v>
      </c>
      <c r="B100" s="71" t="s">
        <v>245</v>
      </c>
      <c r="C100" s="71" t="s">
        <v>255</v>
      </c>
      <c r="D100" s="71" t="s">
        <v>273</v>
      </c>
      <c r="E100" s="73" t="s">
        <v>275</v>
      </c>
      <c r="F100" s="71" t="s">
        <v>263</v>
      </c>
      <c r="G100" s="71" t="s">
        <v>172</v>
      </c>
      <c r="H100" s="78">
        <f>PRICAT!$L$122</f>
        <v>4.6712328767123279E-2</v>
      </c>
      <c r="I100" s="71" t="b">
        <v>1</v>
      </c>
      <c r="J100" s="71" t="s">
        <v>145</v>
      </c>
    </row>
    <row r="101" spans="1:10" ht="14.5" x14ac:dyDescent="0.35">
      <c r="A101" s="71" t="s">
        <v>138</v>
      </c>
      <c r="B101" s="71" t="s">
        <v>245</v>
      </c>
      <c r="C101" s="71" t="s">
        <v>255</v>
      </c>
      <c r="D101" s="71" t="s">
        <v>273</v>
      </c>
      <c r="E101" s="73" t="s">
        <v>276</v>
      </c>
      <c r="F101" s="71" t="s">
        <v>265</v>
      </c>
      <c r="G101" s="71" t="s">
        <v>172</v>
      </c>
      <c r="H101" s="78">
        <f>PRICAT!$L$122</f>
        <v>4.6712328767123279E-2</v>
      </c>
      <c r="I101" s="71" t="b">
        <v>1</v>
      </c>
      <c r="J101" s="71" t="s">
        <v>145</v>
      </c>
    </row>
    <row r="102" spans="1:10" ht="14.5" x14ac:dyDescent="0.35">
      <c r="A102" s="71" t="s">
        <v>138</v>
      </c>
      <c r="B102" s="71" t="s">
        <v>245</v>
      </c>
      <c r="C102" s="71" t="s">
        <v>255</v>
      </c>
      <c r="D102" s="71" t="s">
        <v>273</v>
      </c>
      <c r="E102" s="73" t="s">
        <v>277</v>
      </c>
      <c r="F102" s="71" t="s">
        <v>267</v>
      </c>
      <c r="G102" s="71" t="s">
        <v>172</v>
      </c>
      <c r="H102" s="78">
        <f>PRICAT!$L$122</f>
        <v>4.6712328767123279E-2</v>
      </c>
      <c r="I102" s="71" t="b">
        <v>1</v>
      </c>
      <c r="J102" s="71" t="s">
        <v>145</v>
      </c>
    </row>
    <row r="103" spans="1:10" ht="14.5" x14ac:dyDescent="0.35">
      <c r="A103" s="71" t="s">
        <v>138</v>
      </c>
      <c r="B103" s="71" t="s">
        <v>245</v>
      </c>
      <c r="C103" s="71" t="s">
        <v>255</v>
      </c>
      <c r="D103" s="71" t="s">
        <v>273</v>
      </c>
      <c r="E103" s="73" t="s">
        <v>278</v>
      </c>
      <c r="F103" s="71" t="s">
        <v>269</v>
      </c>
      <c r="G103" s="71" t="s">
        <v>172</v>
      </c>
      <c r="H103" s="78">
        <f>PRICAT!$L$122</f>
        <v>4.6712328767123279E-2</v>
      </c>
      <c r="I103" s="71" t="b">
        <v>1</v>
      </c>
      <c r="J103" s="71" t="s">
        <v>145</v>
      </c>
    </row>
    <row r="104" spans="1:10" ht="14.5" x14ac:dyDescent="0.35">
      <c r="A104" s="71" t="s">
        <v>138</v>
      </c>
      <c r="B104" s="71" t="s">
        <v>245</v>
      </c>
      <c r="C104" s="71" t="s">
        <v>255</v>
      </c>
      <c r="D104" s="71" t="s">
        <v>273</v>
      </c>
      <c r="E104" s="73" t="s">
        <v>279</v>
      </c>
      <c r="F104" s="71" t="s">
        <v>271</v>
      </c>
      <c r="G104" s="71" t="s">
        <v>172</v>
      </c>
      <c r="H104" s="78">
        <f>PRICAT!$L$122</f>
        <v>4.6712328767123279E-2</v>
      </c>
      <c r="I104" s="71" t="b">
        <v>1</v>
      </c>
      <c r="J104" s="71" t="s">
        <v>145</v>
      </c>
    </row>
    <row r="105" spans="1:10" ht="14.5" x14ac:dyDescent="0.35">
      <c r="A105" s="71" t="s">
        <v>138</v>
      </c>
      <c r="B105" s="71" t="s">
        <v>245</v>
      </c>
      <c r="C105" s="71" t="s">
        <v>255</v>
      </c>
      <c r="D105" s="71" t="s">
        <v>273</v>
      </c>
      <c r="E105" s="73" t="s">
        <v>99</v>
      </c>
      <c r="F105" s="71" t="s">
        <v>272</v>
      </c>
      <c r="G105" s="71" t="s">
        <v>172</v>
      </c>
      <c r="H105" s="78">
        <f>PRICAT!$L$122</f>
        <v>4.6712328767123279E-2</v>
      </c>
      <c r="I105" s="71" t="b">
        <v>1</v>
      </c>
      <c r="J105" s="71" t="s">
        <v>145</v>
      </c>
    </row>
    <row r="106" spans="1:10" ht="14.5" x14ac:dyDescent="0.35">
      <c r="A106" s="71" t="s">
        <v>138</v>
      </c>
      <c r="B106" s="71" t="s">
        <v>245</v>
      </c>
      <c r="C106" s="71" t="s">
        <v>255</v>
      </c>
      <c r="D106" s="71" t="s">
        <v>280</v>
      </c>
      <c r="E106" s="73" t="s">
        <v>105</v>
      </c>
      <c r="F106" s="71" t="s">
        <v>259</v>
      </c>
      <c r="G106" s="71" t="s">
        <v>172</v>
      </c>
      <c r="H106" s="78">
        <f>PRICAT!$L$126</f>
        <v>6.9178082191780815E-2</v>
      </c>
      <c r="I106" s="71" t="b">
        <v>1</v>
      </c>
      <c r="J106" s="71" t="s">
        <v>145</v>
      </c>
    </row>
    <row r="107" spans="1:10" ht="14.5" x14ac:dyDescent="0.35">
      <c r="A107" s="71" t="s">
        <v>138</v>
      </c>
      <c r="B107" s="71" t="s">
        <v>245</v>
      </c>
      <c r="C107" s="71" t="s">
        <v>255</v>
      </c>
      <c r="D107" s="71" t="s">
        <v>280</v>
      </c>
      <c r="E107" s="73" t="s">
        <v>281</v>
      </c>
      <c r="F107" s="71" t="s">
        <v>261</v>
      </c>
      <c r="G107" s="71" t="s">
        <v>172</v>
      </c>
      <c r="H107" s="78">
        <f>PRICAT!$L$126</f>
        <v>6.9178082191780815E-2</v>
      </c>
      <c r="I107" s="71" t="b">
        <v>1</v>
      </c>
      <c r="J107" s="71" t="s">
        <v>145</v>
      </c>
    </row>
    <row r="108" spans="1:10" ht="14.5" x14ac:dyDescent="0.35">
      <c r="A108" s="71" t="s">
        <v>138</v>
      </c>
      <c r="B108" s="71" t="s">
        <v>245</v>
      </c>
      <c r="C108" s="71" t="s">
        <v>255</v>
      </c>
      <c r="D108" s="71" t="s">
        <v>280</v>
      </c>
      <c r="E108" s="73" t="s">
        <v>282</v>
      </c>
      <c r="F108" s="71" t="s">
        <v>263</v>
      </c>
      <c r="G108" s="71" t="s">
        <v>172</v>
      </c>
      <c r="H108" s="78">
        <f>PRICAT!$L$126</f>
        <v>6.9178082191780815E-2</v>
      </c>
      <c r="I108" s="71" t="b">
        <v>1</v>
      </c>
      <c r="J108" s="71" t="s">
        <v>145</v>
      </c>
    </row>
    <row r="109" spans="1:10" ht="14.5" x14ac:dyDescent="0.35">
      <c r="A109" s="71" t="s">
        <v>138</v>
      </c>
      <c r="B109" s="71" t="s">
        <v>245</v>
      </c>
      <c r="C109" s="71" t="s">
        <v>255</v>
      </c>
      <c r="D109" s="71" t="s">
        <v>280</v>
      </c>
      <c r="E109" s="73" t="s">
        <v>283</v>
      </c>
      <c r="F109" s="71" t="s">
        <v>265</v>
      </c>
      <c r="G109" s="71" t="s">
        <v>172</v>
      </c>
      <c r="H109" s="78">
        <f>PRICAT!$L$126</f>
        <v>6.9178082191780815E-2</v>
      </c>
      <c r="I109" s="71" t="b">
        <v>1</v>
      </c>
      <c r="J109" s="71" t="s">
        <v>145</v>
      </c>
    </row>
    <row r="110" spans="1:10" ht="14.5" x14ac:dyDescent="0.35">
      <c r="A110" s="71" t="s">
        <v>138</v>
      </c>
      <c r="B110" s="71" t="s">
        <v>245</v>
      </c>
      <c r="C110" s="71" t="s">
        <v>255</v>
      </c>
      <c r="D110" s="71" t="s">
        <v>280</v>
      </c>
      <c r="E110" s="73" t="s">
        <v>284</v>
      </c>
      <c r="F110" s="71" t="s">
        <v>267</v>
      </c>
      <c r="G110" s="71" t="s">
        <v>172</v>
      </c>
      <c r="H110" s="78">
        <f>PRICAT!$L$126</f>
        <v>6.9178082191780815E-2</v>
      </c>
      <c r="I110" s="71" t="b">
        <v>1</v>
      </c>
      <c r="J110" s="71" t="s">
        <v>145</v>
      </c>
    </row>
    <row r="111" spans="1:10" ht="14.5" x14ac:dyDescent="0.35">
      <c r="A111" s="71" t="s">
        <v>138</v>
      </c>
      <c r="B111" s="71" t="s">
        <v>245</v>
      </c>
      <c r="C111" s="71" t="s">
        <v>255</v>
      </c>
      <c r="D111" s="71" t="s">
        <v>280</v>
      </c>
      <c r="E111" s="73" t="s">
        <v>285</v>
      </c>
      <c r="F111" s="71" t="s">
        <v>269</v>
      </c>
      <c r="G111" s="71" t="s">
        <v>172</v>
      </c>
      <c r="H111" s="78">
        <f>PRICAT!$L$126</f>
        <v>6.9178082191780815E-2</v>
      </c>
      <c r="I111" s="71" t="b">
        <v>1</v>
      </c>
      <c r="J111" s="71" t="s">
        <v>145</v>
      </c>
    </row>
    <row r="112" spans="1:10" ht="14.5" x14ac:dyDescent="0.35">
      <c r="A112" s="71" t="s">
        <v>138</v>
      </c>
      <c r="B112" s="71" t="s">
        <v>245</v>
      </c>
      <c r="C112" s="71" t="s">
        <v>255</v>
      </c>
      <c r="D112" s="71" t="s">
        <v>280</v>
      </c>
      <c r="E112" s="73" t="s">
        <v>286</v>
      </c>
      <c r="F112" s="71" t="s">
        <v>271</v>
      </c>
      <c r="G112" s="71" t="s">
        <v>172</v>
      </c>
      <c r="H112" s="78">
        <f>PRICAT!$L$126</f>
        <v>6.9178082191780815E-2</v>
      </c>
      <c r="I112" s="71" t="b">
        <v>1</v>
      </c>
      <c r="J112" s="71" t="s">
        <v>145</v>
      </c>
    </row>
    <row r="113" spans="1:10" ht="14.5" x14ac:dyDescent="0.35">
      <c r="A113" s="71" t="s">
        <v>138</v>
      </c>
      <c r="B113" s="71" t="s">
        <v>245</v>
      </c>
      <c r="C113" s="71" t="s">
        <v>255</v>
      </c>
      <c r="D113" s="71" t="s">
        <v>280</v>
      </c>
      <c r="E113" s="73" t="s">
        <v>287</v>
      </c>
      <c r="F113" s="71" t="s">
        <v>272</v>
      </c>
      <c r="G113" s="71" t="s">
        <v>172</v>
      </c>
      <c r="H113" s="78">
        <f>PRICAT!$L$126</f>
        <v>6.9178082191780815E-2</v>
      </c>
      <c r="I113" s="71" t="b">
        <v>1</v>
      </c>
      <c r="J113" s="71" t="s">
        <v>145</v>
      </c>
    </row>
    <row r="114" spans="1:10" ht="14.5" x14ac:dyDescent="0.35">
      <c r="A114" s="71" t="s">
        <v>138</v>
      </c>
      <c r="B114" s="71" t="s">
        <v>245</v>
      </c>
      <c r="C114" s="71" t="s">
        <v>255</v>
      </c>
      <c r="D114" s="71" t="s">
        <v>288</v>
      </c>
      <c r="E114" s="73" t="s">
        <v>102</v>
      </c>
      <c r="F114" s="71" t="s">
        <v>259</v>
      </c>
      <c r="G114" s="71" t="s">
        <v>172</v>
      </c>
      <c r="H114" s="78">
        <f>PRICAT!$L$130</f>
        <v>0.15904109589041096</v>
      </c>
      <c r="I114" s="71" t="b">
        <v>1</v>
      </c>
      <c r="J114" s="71" t="s">
        <v>145</v>
      </c>
    </row>
    <row r="115" spans="1:10" ht="14.5" x14ac:dyDescent="0.35">
      <c r="A115" s="71" t="s">
        <v>138</v>
      </c>
      <c r="B115" s="71" t="s">
        <v>245</v>
      </c>
      <c r="C115" s="71" t="s">
        <v>255</v>
      </c>
      <c r="D115" s="71" t="s">
        <v>288</v>
      </c>
      <c r="E115" s="73" t="s">
        <v>289</v>
      </c>
      <c r="F115" s="71" t="s">
        <v>261</v>
      </c>
      <c r="G115" s="71" t="s">
        <v>172</v>
      </c>
      <c r="H115" s="78">
        <f>PRICAT!$L$130</f>
        <v>0.15904109589041096</v>
      </c>
      <c r="I115" s="71" t="b">
        <v>1</v>
      </c>
      <c r="J115" s="71" t="s">
        <v>145</v>
      </c>
    </row>
    <row r="116" spans="1:10" ht="14.5" x14ac:dyDescent="0.35">
      <c r="A116" s="71" t="s">
        <v>138</v>
      </c>
      <c r="B116" s="71" t="s">
        <v>245</v>
      </c>
      <c r="C116" s="71" t="s">
        <v>255</v>
      </c>
      <c r="D116" s="71" t="s">
        <v>288</v>
      </c>
      <c r="E116" s="73" t="s">
        <v>290</v>
      </c>
      <c r="F116" s="71" t="s">
        <v>263</v>
      </c>
      <c r="G116" s="71" t="s">
        <v>172</v>
      </c>
      <c r="H116" s="78">
        <f>PRICAT!$L$130</f>
        <v>0.15904109589041096</v>
      </c>
      <c r="I116" s="71" t="b">
        <v>1</v>
      </c>
      <c r="J116" s="71" t="s">
        <v>145</v>
      </c>
    </row>
    <row r="117" spans="1:10" ht="14.5" x14ac:dyDescent="0.35">
      <c r="A117" s="71" t="s">
        <v>138</v>
      </c>
      <c r="B117" s="71" t="s">
        <v>245</v>
      </c>
      <c r="C117" s="71" t="s">
        <v>255</v>
      </c>
      <c r="D117" s="71" t="s">
        <v>288</v>
      </c>
      <c r="E117" s="73" t="s">
        <v>291</v>
      </c>
      <c r="F117" s="71" t="s">
        <v>265</v>
      </c>
      <c r="G117" s="71" t="s">
        <v>172</v>
      </c>
      <c r="H117" s="78">
        <f>PRICAT!$L$130</f>
        <v>0.15904109589041096</v>
      </c>
      <c r="I117" s="71" t="b">
        <v>1</v>
      </c>
      <c r="J117" s="71" t="s">
        <v>145</v>
      </c>
    </row>
    <row r="118" spans="1:10" ht="14.5" x14ac:dyDescent="0.35">
      <c r="A118" s="71" t="s">
        <v>138</v>
      </c>
      <c r="B118" s="71" t="s">
        <v>245</v>
      </c>
      <c r="C118" s="71" t="s">
        <v>255</v>
      </c>
      <c r="D118" s="71" t="s">
        <v>288</v>
      </c>
      <c r="E118" s="73" t="s">
        <v>292</v>
      </c>
      <c r="F118" s="71" t="s">
        <v>267</v>
      </c>
      <c r="G118" s="71" t="s">
        <v>172</v>
      </c>
      <c r="H118" s="78">
        <f>PRICAT!$L$130</f>
        <v>0.15904109589041096</v>
      </c>
      <c r="I118" s="71" t="b">
        <v>1</v>
      </c>
      <c r="J118" s="71" t="s">
        <v>145</v>
      </c>
    </row>
    <row r="119" spans="1:10" ht="14.5" x14ac:dyDescent="0.35">
      <c r="A119" s="71" t="s">
        <v>138</v>
      </c>
      <c r="B119" s="71" t="s">
        <v>245</v>
      </c>
      <c r="C119" s="71" t="s">
        <v>255</v>
      </c>
      <c r="D119" s="71" t="s">
        <v>288</v>
      </c>
      <c r="E119" s="73" t="s">
        <v>293</v>
      </c>
      <c r="F119" s="71" t="s">
        <v>269</v>
      </c>
      <c r="G119" s="71" t="s">
        <v>172</v>
      </c>
      <c r="H119" s="78">
        <f>PRICAT!$L$130</f>
        <v>0.15904109589041096</v>
      </c>
      <c r="I119" s="71" t="b">
        <v>1</v>
      </c>
      <c r="J119" s="71" t="s">
        <v>145</v>
      </c>
    </row>
    <row r="120" spans="1:10" ht="14.5" x14ac:dyDescent="0.35">
      <c r="A120" s="71" t="s">
        <v>138</v>
      </c>
      <c r="B120" s="71" t="s">
        <v>245</v>
      </c>
      <c r="C120" s="71" t="s">
        <v>255</v>
      </c>
      <c r="D120" s="71" t="s">
        <v>288</v>
      </c>
      <c r="E120" s="73" t="s">
        <v>294</v>
      </c>
      <c r="F120" s="71" t="s">
        <v>271</v>
      </c>
      <c r="G120" s="71" t="s">
        <v>172</v>
      </c>
      <c r="H120" s="78">
        <f>PRICAT!$L$130</f>
        <v>0.15904109589041096</v>
      </c>
      <c r="I120" s="71" t="b">
        <v>1</v>
      </c>
      <c r="J120" s="71" t="s">
        <v>145</v>
      </c>
    </row>
    <row r="121" spans="1:10" ht="14.5" x14ac:dyDescent="0.35">
      <c r="A121" s="71" t="s">
        <v>138</v>
      </c>
      <c r="B121" s="71" t="s">
        <v>245</v>
      </c>
      <c r="C121" s="71" t="s">
        <v>255</v>
      </c>
      <c r="D121" s="71" t="s">
        <v>288</v>
      </c>
      <c r="E121" s="73" t="s">
        <v>103</v>
      </c>
      <c r="F121" s="71" t="s">
        <v>272</v>
      </c>
      <c r="G121" s="71" t="s">
        <v>172</v>
      </c>
      <c r="H121" s="78">
        <f>PRICAT!$L$130</f>
        <v>0.15904109589041096</v>
      </c>
      <c r="I121" s="71" t="b">
        <v>1</v>
      </c>
      <c r="J121" s="71" t="s">
        <v>145</v>
      </c>
    </row>
    <row r="122" spans="1:10" ht="14.5" x14ac:dyDescent="0.35">
      <c r="A122" s="71" t="s">
        <v>138</v>
      </c>
      <c r="B122" s="71" t="s">
        <v>245</v>
      </c>
      <c r="C122" s="71" t="s">
        <v>295</v>
      </c>
      <c r="D122" s="71" t="s">
        <v>171</v>
      </c>
      <c r="E122" s="73" t="s">
        <v>93</v>
      </c>
      <c r="F122" s="71" t="s">
        <v>296</v>
      </c>
      <c r="G122" s="71" t="s">
        <v>172</v>
      </c>
      <c r="H122" s="78">
        <f>PRICAT!L141</f>
        <v>9.7808219178082204E-2</v>
      </c>
      <c r="I122" s="71" t="b">
        <v>1</v>
      </c>
      <c r="J122" s="71" t="s">
        <v>145</v>
      </c>
    </row>
    <row r="123" spans="1:10" ht="14.5" x14ac:dyDescent="0.35">
      <c r="A123" s="71" t="s">
        <v>138</v>
      </c>
      <c r="B123" s="71" t="s">
        <v>245</v>
      </c>
      <c r="C123" s="71" t="s">
        <v>295</v>
      </c>
      <c r="D123" s="71" t="s">
        <v>171</v>
      </c>
      <c r="E123" s="72" t="s">
        <v>297</v>
      </c>
      <c r="F123" s="71" t="s">
        <v>298</v>
      </c>
      <c r="G123" s="71" t="s">
        <v>172</v>
      </c>
      <c r="H123" s="71" t="s">
        <v>144</v>
      </c>
      <c r="I123" s="71" t="b">
        <v>0</v>
      </c>
      <c r="J123" s="71" t="s">
        <v>145</v>
      </c>
    </row>
    <row r="124" spans="1:10" ht="14.5" x14ac:dyDescent="0.35">
      <c r="A124" s="71" t="s">
        <v>138</v>
      </c>
      <c r="B124" s="71" t="s">
        <v>245</v>
      </c>
      <c r="C124" s="71" t="s">
        <v>295</v>
      </c>
      <c r="D124" s="71" t="s">
        <v>171</v>
      </c>
      <c r="E124" s="73" t="s">
        <v>94</v>
      </c>
      <c r="F124" s="71" t="s">
        <v>299</v>
      </c>
      <c r="G124" s="71" t="s">
        <v>300</v>
      </c>
      <c r="H124" s="79">
        <f>PRICAT!L116</f>
        <v>145</v>
      </c>
      <c r="I124" s="71" t="b">
        <v>1</v>
      </c>
      <c r="J124" s="71" t="s">
        <v>148</v>
      </c>
    </row>
    <row r="125" spans="1:10" ht="14.5" x14ac:dyDescent="0.35">
      <c r="A125" s="71" t="s">
        <v>138</v>
      </c>
      <c r="B125" s="71" t="s">
        <v>301</v>
      </c>
      <c r="C125" s="71" t="s">
        <v>302</v>
      </c>
      <c r="D125" s="71" t="s">
        <v>141</v>
      </c>
      <c r="E125" s="72" t="s">
        <v>303</v>
      </c>
      <c r="F125" s="71" t="s">
        <v>3</v>
      </c>
      <c r="G125" s="71" t="s">
        <v>143</v>
      </c>
      <c r="H125" s="71" t="s">
        <v>144</v>
      </c>
      <c r="I125" s="71" t="b">
        <v>0</v>
      </c>
      <c r="J125" s="71" t="s">
        <v>145</v>
      </c>
    </row>
    <row r="126" spans="1:10" ht="14.5" x14ac:dyDescent="0.35">
      <c r="A126" s="71" t="s">
        <v>138</v>
      </c>
      <c r="B126" s="71" t="s">
        <v>301</v>
      </c>
      <c r="C126" s="71" t="s">
        <v>302</v>
      </c>
      <c r="D126" s="71" t="s">
        <v>141</v>
      </c>
      <c r="E126" s="72" t="s">
        <v>304</v>
      </c>
      <c r="F126" s="71" t="s">
        <v>1</v>
      </c>
      <c r="G126" s="71" t="s">
        <v>147</v>
      </c>
      <c r="H126" s="71" t="s">
        <v>144</v>
      </c>
      <c r="I126" s="71" t="b">
        <v>0</v>
      </c>
      <c r="J126" s="71" t="s">
        <v>148</v>
      </c>
    </row>
    <row r="127" spans="1:10" ht="14.5" x14ac:dyDescent="0.35">
      <c r="A127" s="71" t="s">
        <v>138</v>
      </c>
      <c r="B127" s="71" t="s">
        <v>301</v>
      </c>
      <c r="C127" s="71" t="s">
        <v>302</v>
      </c>
      <c r="D127" s="71" t="s">
        <v>149</v>
      </c>
      <c r="E127" s="72" t="s">
        <v>305</v>
      </c>
      <c r="F127" s="71" t="s">
        <v>3</v>
      </c>
      <c r="G127" s="71" t="s">
        <v>143</v>
      </c>
      <c r="H127" s="71" t="s">
        <v>144</v>
      </c>
      <c r="I127" s="71" t="b">
        <v>0</v>
      </c>
      <c r="J127" s="71" t="s">
        <v>145</v>
      </c>
    </row>
    <row r="128" spans="1:10" ht="14.5" x14ac:dyDescent="0.35">
      <c r="A128" s="71" t="s">
        <v>138</v>
      </c>
      <c r="B128" s="71" t="s">
        <v>301</v>
      </c>
      <c r="C128" s="71" t="s">
        <v>302</v>
      </c>
      <c r="D128" s="71" t="s">
        <v>149</v>
      </c>
      <c r="E128" s="72" t="s">
        <v>306</v>
      </c>
      <c r="F128" s="71" t="s">
        <v>1</v>
      </c>
      <c r="G128" s="71" t="s">
        <v>147</v>
      </c>
      <c r="H128" s="71" t="s">
        <v>144</v>
      </c>
      <c r="I128" s="71" t="b">
        <v>0</v>
      </c>
      <c r="J128" s="71" t="s">
        <v>148</v>
      </c>
    </row>
    <row r="129" spans="1:10" ht="14.5" x14ac:dyDescent="0.35">
      <c r="A129" s="71" t="s">
        <v>138</v>
      </c>
      <c r="B129" s="71" t="s">
        <v>301</v>
      </c>
      <c r="C129" s="71" t="s">
        <v>307</v>
      </c>
      <c r="D129" s="71" t="s">
        <v>141</v>
      </c>
      <c r="E129" s="72" t="s">
        <v>308</v>
      </c>
      <c r="F129" s="71" t="s">
        <v>3</v>
      </c>
      <c r="G129" s="71" t="s">
        <v>143</v>
      </c>
      <c r="H129" s="71" t="s">
        <v>144</v>
      </c>
      <c r="I129" s="71" t="b">
        <v>0</v>
      </c>
      <c r="J129" s="71" t="s">
        <v>145</v>
      </c>
    </row>
    <row r="130" spans="1:10" ht="14.5" x14ac:dyDescent="0.35">
      <c r="A130" s="71" t="s">
        <v>138</v>
      </c>
      <c r="B130" s="71" t="s">
        <v>301</v>
      </c>
      <c r="C130" s="71" t="s">
        <v>307</v>
      </c>
      <c r="D130" s="71" t="s">
        <v>141</v>
      </c>
      <c r="E130" s="72" t="s">
        <v>309</v>
      </c>
      <c r="F130" s="71" t="s">
        <v>1</v>
      </c>
      <c r="G130" s="71" t="s">
        <v>147</v>
      </c>
      <c r="H130" s="71" t="s">
        <v>144</v>
      </c>
      <c r="I130" s="71" t="b">
        <v>0</v>
      </c>
      <c r="J130" s="71" t="s">
        <v>148</v>
      </c>
    </row>
    <row r="131" spans="1:10" ht="14.5" x14ac:dyDescent="0.35">
      <c r="A131" s="71" t="s">
        <v>138</v>
      </c>
      <c r="B131" s="71" t="s">
        <v>301</v>
      </c>
      <c r="C131" s="71" t="s">
        <v>307</v>
      </c>
      <c r="D131" s="71" t="s">
        <v>149</v>
      </c>
      <c r="E131" s="72" t="s">
        <v>310</v>
      </c>
      <c r="F131" s="71" t="s">
        <v>3</v>
      </c>
      <c r="G131" s="71" t="s">
        <v>143</v>
      </c>
      <c r="H131" s="71" t="s">
        <v>144</v>
      </c>
      <c r="I131" s="71" t="b">
        <v>0</v>
      </c>
      <c r="J131" s="71" t="s">
        <v>145</v>
      </c>
    </row>
    <row r="132" spans="1:10" ht="14.5" x14ac:dyDescent="0.35">
      <c r="A132" s="71" t="s">
        <v>138</v>
      </c>
      <c r="B132" s="71" t="s">
        <v>301</v>
      </c>
      <c r="C132" s="71" t="s">
        <v>307</v>
      </c>
      <c r="D132" s="71" t="s">
        <v>149</v>
      </c>
      <c r="E132" s="72" t="s">
        <v>311</v>
      </c>
      <c r="F132" s="71" t="s">
        <v>1</v>
      </c>
      <c r="G132" s="71" t="s">
        <v>147</v>
      </c>
      <c r="H132" s="71" t="s">
        <v>144</v>
      </c>
      <c r="I132" s="71" t="b">
        <v>0</v>
      </c>
      <c r="J132" s="71" t="s">
        <v>148</v>
      </c>
    </row>
    <row r="133" spans="1:10" ht="14.5" x14ac:dyDescent="0.35">
      <c r="A133" s="71" t="s">
        <v>138</v>
      </c>
      <c r="B133" s="71" t="s">
        <v>301</v>
      </c>
      <c r="C133" s="71" t="s">
        <v>312</v>
      </c>
      <c r="D133" s="71" t="s">
        <v>171</v>
      </c>
      <c r="E133" s="72" t="s">
        <v>313</v>
      </c>
      <c r="F133" s="71" t="s">
        <v>135</v>
      </c>
      <c r="G133" s="71" t="s">
        <v>172</v>
      </c>
      <c r="H133" s="71" t="s">
        <v>144</v>
      </c>
      <c r="I133" s="71" t="b">
        <v>0</v>
      </c>
      <c r="J133" s="71" t="s">
        <v>145</v>
      </c>
    </row>
    <row r="134" spans="1:10" ht="14.5" x14ac:dyDescent="0.35">
      <c r="A134" s="71" t="s">
        <v>138</v>
      </c>
      <c r="B134" s="71" t="s">
        <v>314</v>
      </c>
      <c r="C134" s="71" t="s">
        <v>315</v>
      </c>
      <c r="D134" s="71" t="s">
        <v>171</v>
      </c>
      <c r="E134" s="73" t="s">
        <v>84</v>
      </c>
      <c r="F134" s="71" t="s">
        <v>316</v>
      </c>
      <c r="G134" s="71" t="s">
        <v>147</v>
      </c>
      <c r="H134" s="71" t="s">
        <v>144</v>
      </c>
      <c r="I134" s="71" t="b">
        <v>1</v>
      </c>
      <c r="J134" s="71" t="s">
        <v>148</v>
      </c>
    </row>
    <row r="135" spans="1:10" ht="14.5" x14ac:dyDescent="0.35">
      <c r="A135" s="71" t="s">
        <v>138</v>
      </c>
      <c r="B135" s="71" t="s">
        <v>314</v>
      </c>
      <c r="C135" s="71" t="s">
        <v>317</v>
      </c>
      <c r="D135" s="71" t="s">
        <v>171</v>
      </c>
      <c r="E135" s="73" t="s">
        <v>85</v>
      </c>
      <c r="F135" s="71" t="s">
        <v>318</v>
      </c>
      <c r="G135" s="71" t="s">
        <v>147</v>
      </c>
      <c r="H135" s="71" t="s">
        <v>144</v>
      </c>
      <c r="I135" s="71" t="b">
        <v>1</v>
      </c>
      <c r="J135" s="71" t="s">
        <v>148</v>
      </c>
    </row>
    <row r="136" spans="1:10" ht="14.5" x14ac:dyDescent="0.35">
      <c r="A136" s="71" t="s">
        <v>138</v>
      </c>
      <c r="B136" s="71" t="s">
        <v>319</v>
      </c>
      <c r="C136" s="71" t="s">
        <v>320</v>
      </c>
      <c r="D136" s="71" t="s">
        <v>171</v>
      </c>
      <c r="E136" s="72" t="s">
        <v>321</v>
      </c>
      <c r="F136" s="71" t="s">
        <v>3</v>
      </c>
      <c r="G136" s="71" t="s">
        <v>143</v>
      </c>
      <c r="H136" s="71" t="s">
        <v>144</v>
      </c>
      <c r="I136" s="71" t="b">
        <v>0</v>
      </c>
      <c r="J136" s="71" t="s">
        <v>145</v>
      </c>
    </row>
    <row r="137" spans="1:10" ht="14.5" x14ac:dyDescent="0.35">
      <c r="A137" s="71" t="s">
        <v>138</v>
      </c>
      <c r="B137" s="71" t="s">
        <v>319</v>
      </c>
      <c r="C137" s="71" t="s">
        <v>320</v>
      </c>
      <c r="D137" s="71" t="s">
        <v>171</v>
      </c>
      <c r="E137" s="72" t="s">
        <v>322</v>
      </c>
      <c r="F137" s="71" t="s">
        <v>1</v>
      </c>
      <c r="G137" s="71" t="s">
        <v>147</v>
      </c>
      <c r="H137" s="71" t="s">
        <v>144</v>
      </c>
      <c r="I137" s="71" t="b">
        <v>0</v>
      </c>
      <c r="J137" s="71" t="s">
        <v>148</v>
      </c>
    </row>
    <row r="138" spans="1:10" ht="14.5" x14ac:dyDescent="0.35">
      <c r="A138" s="71" t="s">
        <v>138</v>
      </c>
      <c r="B138" s="71" t="s">
        <v>319</v>
      </c>
      <c r="C138" s="71" t="s">
        <v>323</v>
      </c>
      <c r="D138" s="71" t="s">
        <v>171</v>
      </c>
      <c r="E138" s="72" t="s">
        <v>324</v>
      </c>
      <c r="F138" s="71" t="s">
        <v>3</v>
      </c>
      <c r="G138" s="71" t="s">
        <v>143</v>
      </c>
      <c r="H138" s="71" t="s">
        <v>144</v>
      </c>
      <c r="I138" s="71" t="b">
        <v>0</v>
      </c>
      <c r="J138" s="71" t="s">
        <v>145</v>
      </c>
    </row>
    <row r="139" spans="1:10" ht="14.5" x14ac:dyDescent="0.35">
      <c r="A139" s="71" t="s">
        <v>138</v>
      </c>
      <c r="B139" s="71" t="s">
        <v>319</v>
      </c>
      <c r="C139" s="71" t="s">
        <v>323</v>
      </c>
      <c r="D139" s="71" t="s">
        <v>171</v>
      </c>
      <c r="E139" s="72" t="s">
        <v>325</v>
      </c>
      <c r="F139" s="71" t="s">
        <v>1</v>
      </c>
      <c r="G139" s="71" t="s">
        <v>147</v>
      </c>
      <c r="H139" s="71" t="s">
        <v>144</v>
      </c>
      <c r="I139" s="71" t="b">
        <v>0</v>
      </c>
      <c r="J139" s="71" t="s">
        <v>148</v>
      </c>
    </row>
    <row r="140" spans="1:10" ht="14.5" x14ac:dyDescent="0.35">
      <c r="A140" s="71" t="s">
        <v>138</v>
      </c>
      <c r="B140" s="71" t="s">
        <v>319</v>
      </c>
      <c r="C140" s="71" t="s">
        <v>326</v>
      </c>
      <c r="D140" s="71" t="s">
        <v>171</v>
      </c>
      <c r="E140" s="72" t="s">
        <v>327</v>
      </c>
      <c r="F140" s="71" t="s">
        <v>3</v>
      </c>
      <c r="G140" s="71" t="s">
        <v>143</v>
      </c>
      <c r="H140" s="71" t="s">
        <v>144</v>
      </c>
      <c r="I140" s="71" t="b">
        <v>0</v>
      </c>
      <c r="J140" s="71" t="s">
        <v>145</v>
      </c>
    </row>
    <row r="141" spans="1:10" ht="14.5" x14ac:dyDescent="0.35">
      <c r="A141" s="71" t="s">
        <v>138</v>
      </c>
      <c r="B141" s="71" t="s">
        <v>319</v>
      </c>
      <c r="C141" s="71" t="s">
        <v>326</v>
      </c>
      <c r="D141" s="71" t="s">
        <v>171</v>
      </c>
      <c r="E141" s="72" t="s">
        <v>328</v>
      </c>
      <c r="F141" s="71" t="s">
        <v>1</v>
      </c>
      <c r="G141" s="71" t="s">
        <v>147</v>
      </c>
      <c r="H141" s="71" t="s">
        <v>144</v>
      </c>
      <c r="I141" s="71" t="b">
        <v>0</v>
      </c>
      <c r="J141" s="71" t="s">
        <v>148</v>
      </c>
    </row>
    <row r="142" spans="1:10" ht="14.5" x14ac:dyDescent="0.35">
      <c r="A142" s="71" t="s">
        <v>138</v>
      </c>
      <c r="B142" s="71" t="s">
        <v>319</v>
      </c>
      <c r="C142" s="71" t="s">
        <v>329</v>
      </c>
      <c r="D142" s="71" t="s">
        <v>171</v>
      </c>
      <c r="E142" s="72" t="s">
        <v>330</v>
      </c>
      <c r="F142" s="71" t="s">
        <v>3</v>
      </c>
      <c r="G142" s="71" t="s">
        <v>143</v>
      </c>
      <c r="H142" s="71" t="s">
        <v>144</v>
      </c>
      <c r="I142" s="71" t="b">
        <v>0</v>
      </c>
      <c r="J142" s="71" t="s">
        <v>145</v>
      </c>
    </row>
    <row r="143" spans="1:10" ht="14.5" x14ac:dyDescent="0.35">
      <c r="A143" s="71" t="s">
        <v>138</v>
      </c>
      <c r="B143" s="71" t="s">
        <v>319</v>
      </c>
      <c r="C143" s="71" t="s">
        <v>329</v>
      </c>
      <c r="D143" s="71" t="s">
        <v>171</v>
      </c>
      <c r="E143" s="72" t="s">
        <v>331</v>
      </c>
      <c r="F143" s="71" t="s">
        <v>1</v>
      </c>
      <c r="G143" s="71" t="s">
        <v>147</v>
      </c>
      <c r="H143" s="71" t="s">
        <v>144</v>
      </c>
      <c r="I143" s="71" t="b">
        <v>0</v>
      </c>
      <c r="J143" s="71" t="s">
        <v>148</v>
      </c>
    </row>
    <row r="144" spans="1:10" ht="14.5" x14ac:dyDescent="0.35">
      <c r="A144" s="71" t="s">
        <v>138</v>
      </c>
      <c r="B144" s="71" t="s">
        <v>319</v>
      </c>
      <c r="C144" s="71" t="s">
        <v>332</v>
      </c>
      <c r="D144" s="71" t="s">
        <v>171</v>
      </c>
      <c r="E144" s="72" t="s">
        <v>333</v>
      </c>
      <c r="F144" s="71" t="s">
        <v>3</v>
      </c>
      <c r="G144" s="71" t="s">
        <v>143</v>
      </c>
      <c r="H144" s="71" t="s">
        <v>144</v>
      </c>
      <c r="I144" s="71" t="b">
        <v>0</v>
      </c>
      <c r="J144" s="71" t="s">
        <v>145</v>
      </c>
    </row>
    <row r="145" spans="1:10" ht="14.5" x14ac:dyDescent="0.35">
      <c r="A145" s="71" t="s">
        <v>138</v>
      </c>
      <c r="B145" s="71" t="s">
        <v>319</v>
      </c>
      <c r="C145" s="71" t="s">
        <v>332</v>
      </c>
      <c r="D145" s="71" t="s">
        <v>171</v>
      </c>
      <c r="E145" s="72" t="s">
        <v>334</v>
      </c>
      <c r="F145" s="71" t="s">
        <v>1</v>
      </c>
      <c r="G145" s="71" t="s">
        <v>147</v>
      </c>
      <c r="H145" s="71" t="s">
        <v>144</v>
      </c>
      <c r="I145" s="71" t="b">
        <v>0</v>
      </c>
      <c r="J145" s="71" t="s">
        <v>148</v>
      </c>
    </row>
    <row r="146" spans="1:10" ht="14.5" x14ac:dyDescent="0.35">
      <c r="A146" s="71" t="s">
        <v>138</v>
      </c>
      <c r="B146" s="71" t="s">
        <v>335</v>
      </c>
      <c r="C146" s="71" t="s">
        <v>336</v>
      </c>
      <c r="D146" s="71" t="s">
        <v>171</v>
      </c>
      <c r="E146" s="73" t="s">
        <v>109</v>
      </c>
      <c r="F146" s="71" t="s">
        <v>337</v>
      </c>
      <c r="G146" s="71" t="s">
        <v>147</v>
      </c>
      <c r="H146" s="71" t="s">
        <v>144</v>
      </c>
      <c r="I146" s="71" t="b">
        <v>1</v>
      </c>
      <c r="J146" s="71" t="s">
        <v>148</v>
      </c>
    </row>
    <row r="147" spans="1:10" ht="14.5" x14ac:dyDescent="0.35">
      <c r="A147" s="71" t="s">
        <v>138</v>
      </c>
      <c r="B147" s="71" t="s">
        <v>335</v>
      </c>
      <c r="C147" s="71" t="s">
        <v>338</v>
      </c>
      <c r="D147" s="71" t="s">
        <v>171</v>
      </c>
      <c r="E147" s="73" t="s">
        <v>107</v>
      </c>
      <c r="F147" s="71" t="s">
        <v>337</v>
      </c>
      <c r="G147" s="71" t="s">
        <v>147</v>
      </c>
      <c r="H147" s="71" t="s">
        <v>144</v>
      </c>
      <c r="I147" s="71" t="b">
        <v>1</v>
      </c>
      <c r="J147" s="71" t="s">
        <v>148</v>
      </c>
    </row>
    <row r="148" spans="1:10" ht="14.5" x14ac:dyDescent="0.35">
      <c r="A148" s="71" t="s">
        <v>138</v>
      </c>
      <c r="B148" s="71" t="s">
        <v>335</v>
      </c>
      <c r="C148" s="71" t="s">
        <v>493</v>
      </c>
      <c r="D148" s="71" t="s">
        <v>171</v>
      </c>
      <c r="E148" s="73" t="s">
        <v>112</v>
      </c>
      <c r="F148" s="71" t="s">
        <v>339</v>
      </c>
      <c r="G148" s="71" t="s">
        <v>147</v>
      </c>
      <c r="H148" s="71" t="s">
        <v>144</v>
      </c>
      <c r="I148" s="71" t="b">
        <v>1</v>
      </c>
      <c r="J148" s="71" t="s">
        <v>148</v>
      </c>
    </row>
    <row r="149" spans="1:10" ht="14.5" x14ac:dyDescent="0.35">
      <c r="A149" s="71" t="s">
        <v>138</v>
      </c>
      <c r="B149" s="71" t="s">
        <v>335</v>
      </c>
      <c r="C149" s="71" t="s">
        <v>493</v>
      </c>
      <c r="D149" s="71" t="s">
        <v>171</v>
      </c>
      <c r="E149" s="73" t="s">
        <v>113</v>
      </c>
      <c r="F149" s="71" t="s">
        <v>340</v>
      </c>
      <c r="G149" s="71" t="s">
        <v>147</v>
      </c>
      <c r="H149" s="71" t="s">
        <v>144</v>
      </c>
      <c r="I149" s="71" t="b">
        <v>1</v>
      </c>
      <c r="J149" s="71" t="s">
        <v>148</v>
      </c>
    </row>
    <row r="150" spans="1:10" ht="14.5" x14ac:dyDescent="0.35">
      <c r="A150" s="71" t="s">
        <v>138</v>
      </c>
      <c r="B150" s="71" t="s">
        <v>335</v>
      </c>
      <c r="C150" s="71" t="s">
        <v>493</v>
      </c>
      <c r="D150" s="71" t="s">
        <v>171</v>
      </c>
      <c r="E150" s="73" t="s">
        <v>114</v>
      </c>
      <c r="F150" s="71" t="s">
        <v>439</v>
      </c>
      <c r="G150" s="71" t="s">
        <v>147</v>
      </c>
      <c r="H150" s="71" t="s">
        <v>144</v>
      </c>
      <c r="I150" s="71" t="b">
        <v>1</v>
      </c>
      <c r="J150" s="71" t="s">
        <v>148</v>
      </c>
    </row>
    <row r="151" spans="1:10" ht="14.5" x14ac:dyDescent="0.35">
      <c r="A151" s="71" t="s">
        <v>138</v>
      </c>
      <c r="B151" s="71" t="s">
        <v>139</v>
      </c>
      <c r="C151" s="71" t="s">
        <v>341</v>
      </c>
      <c r="D151" s="71" t="s">
        <v>141</v>
      </c>
      <c r="E151" s="72" t="s">
        <v>342</v>
      </c>
      <c r="F151" s="71" t="s">
        <v>3</v>
      </c>
      <c r="G151" s="71" t="s">
        <v>143</v>
      </c>
      <c r="H151" s="71" t="s">
        <v>144</v>
      </c>
      <c r="I151" s="71" t="b">
        <v>0</v>
      </c>
      <c r="J151" s="71" t="s">
        <v>145</v>
      </c>
    </row>
    <row r="152" spans="1:10" ht="14.5" x14ac:dyDescent="0.35">
      <c r="A152" s="71" t="s">
        <v>138</v>
      </c>
      <c r="B152" s="71" t="s">
        <v>139</v>
      </c>
      <c r="C152" s="71" t="s">
        <v>341</v>
      </c>
      <c r="D152" s="71" t="s">
        <v>141</v>
      </c>
      <c r="E152" s="72" t="s">
        <v>343</v>
      </c>
      <c r="F152" s="71" t="s">
        <v>1</v>
      </c>
      <c r="G152" s="71" t="s">
        <v>147</v>
      </c>
      <c r="H152" s="71" t="s">
        <v>144</v>
      </c>
      <c r="I152" s="71" t="b">
        <v>0</v>
      </c>
      <c r="J152" s="71" t="s">
        <v>148</v>
      </c>
    </row>
    <row r="153" spans="1:10" ht="14.5" x14ac:dyDescent="0.35">
      <c r="A153" s="71" t="s">
        <v>138</v>
      </c>
      <c r="B153" s="71" t="s">
        <v>139</v>
      </c>
      <c r="C153" s="71" t="s">
        <v>341</v>
      </c>
      <c r="D153" s="71" t="s">
        <v>149</v>
      </c>
      <c r="E153" s="72" t="s">
        <v>344</v>
      </c>
      <c r="F153" s="71" t="s">
        <v>3</v>
      </c>
      <c r="G153" s="71" t="s">
        <v>143</v>
      </c>
      <c r="H153" s="71" t="s">
        <v>144</v>
      </c>
      <c r="I153" s="71" t="b">
        <v>0</v>
      </c>
      <c r="J153" s="71" t="s">
        <v>145</v>
      </c>
    </row>
    <row r="154" spans="1:10" ht="14.5" x14ac:dyDescent="0.35">
      <c r="A154" s="71" t="s">
        <v>138</v>
      </c>
      <c r="B154" s="71" t="s">
        <v>139</v>
      </c>
      <c r="C154" s="71" t="s">
        <v>341</v>
      </c>
      <c r="D154" s="71" t="s">
        <v>149</v>
      </c>
      <c r="E154" s="72" t="s">
        <v>345</v>
      </c>
      <c r="F154" s="71" t="s">
        <v>1</v>
      </c>
      <c r="G154" s="71" t="s">
        <v>147</v>
      </c>
      <c r="H154" s="71" t="s">
        <v>144</v>
      </c>
      <c r="I154" s="71" t="b">
        <v>0</v>
      </c>
      <c r="J154" s="71" t="s">
        <v>148</v>
      </c>
    </row>
    <row r="155" spans="1:10" ht="14.5" x14ac:dyDescent="0.35">
      <c r="A155" s="71" t="s">
        <v>138</v>
      </c>
      <c r="B155" s="71" t="s">
        <v>390</v>
      </c>
      <c r="C155" s="71" t="s">
        <v>391</v>
      </c>
      <c r="D155" s="71" t="s">
        <v>171</v>
      </c>
      <c r="E155" s="73" t="s">
        <v>60</v>
      </c>
      <c r="F155" s="71" t="s">
        <v>23</v>
      </c>
      <c r="G155" s="71" t="s">
        <v>172</v>
      </c>
      <c r="H155" s="78">
        <f>PRICAT!L27</f>
        <v>0.22465753424657534</v>
      </c>
      <c r="I155" s="71" t="b">
        <v>1</v>
      </c>
      <c r="J155" s="71" t="s">
        <v>145</v>
      </c>
    </row>
    <row r="156" spans="1:10" ht="14.5" x14ac:dyDescent="0.35">
      <c r="A156" s="71" t="s">
        <v>138</v>
      </c>
      <c r="B156" s="71" t="s">
        <v>390</v>
      </c>
      <c r="C156" s="71" t="s">
        <v>392</v>
      </c>
      <c r="D156" s="71" t="s">
        <v>171</v>
      </c>
      <c r="E156" s="73" t="s">
        <v>63</v>
      </c>
      <c r="F156" s="71" t="s">
        <v>23</v>
      </c>
      <c r="G156" s="71" t="s">
        <v>172</v>
      </c>
      <c r="H156" s="78">
        <f>PRICAT!L27</f>
        <v>0.22465753424657534</v>
      </c>
      <c r="I156" s="71" t="b">
        <v>1</v>
      </c>
      <c r="J156" s="71" t="s">
        <v>145</v>
      </c>
    </row>
    <row r="157" spans="1:10" ht="14.5" x14ac:dyDescent="0.35">
      <c r="A157" s="71" t="s">
        <v>138</v>
      </c>
      <c r="B157" s="71" t="s">
        <v>390</v>
      </c>
      <c r="C157" s="71" t="s">
        <v>393</v>
      </c>
      <c r="D157" s="71" t="s">
        <v>171</v>
      </c>
      <c r="E157" s="73" t="s">
        <v>67</v>
      </c>
      <c r="F157" s="71" t="s">
        <v>23</v>
      </c>
      <c r="G157" s="71" t="s">
        <v>172</v>
      </c>
      <c r="H157" s="78">
        <f>PRICAT!L27</f>
        <v>0.22465753424657534</v>
      </c>
      <c r="I157" s="71" t="b">
        <v>1</v>
      </c>
      <c r="J157" s="71" t="s">
        <v>145</v>
      </c>
    </row>
    <row r="158" spans="1:10" ht="14.5" x14ac:dyDescent="0.35">
      <c r="A158" s="71" t="s">
        <v>138</v>
      </c>
      <c r="B158" s="71" t="s">
        <v>390</v>
      </c>
      <c r="C158" s="71" t="s">
        <v>397</v>
      </c>
      <c r="D158" s="71" t="s">
        <v>171</v>
      </c>
      <c r="E158" s="73" t="s">
        <v>68</v>
      </c>
      <c r="F158" s="71" t="s">
        <v>1</v>
      </c>
      <c r="G158" s="71" t="s">
        <v>147</v>
      </c>
      <c r="H158" s="78">
        <f>PRICAT!L12</f>
        <v>6.8699999999999997E-2</v>
      </c>
      <c r="I158" s="71" t="b">
        <v>1</v>
      </c>
      <c r="J158" s="71" t="s">
        <v>148</v>
      </c>
    </row>
    <row r="159" spans="1:10" ht="14.5" x14ac:dyDescent="0.35">
      <c r="A159" s="71" t="s">
        <v>138</v>
      </c>
      <c r="B159" s="71" t="s">
        <v>175</v>
      </c>
      <c r="C159" s="71" t="s">
        <v>176</v>
      </c>
      <c r="D159" s="71" t="s">
        <v>171</v>
      </c>
      <c r="E159" s="72" t="s">
        <v>346</v>
      </c>
      <c r="F159" s="71" t="s">
        <v>347</v>
      </c>
      <c r="G159" s="71" t="s">
        <v>143</v>
      </c>
      <c r="H159" s="71" t="s">
        <v>144</v>
      </c>
      <c r="I159" s="71" t="b">
        <v>0</v>
      </c>
      <c r="J159" s="71" t="s">
        <v>145</v>
      </c>
    </row>
    <row r="160" spans="1:10" ht="14.5" x14ac:dyDescent="0.35">
      <c r="A160" s="71" t="s">
        <v>138</v>
      </c>
      <c r="B160" s="71" t="s">
        <v>175</v>
      </c>
      <c r="C160" s="71" t="s">
        <v>176</v>
      </c>
      <c r="D160" s="71" t="s">
        <v>171</v>
      </c>
      <c r="E160" s="72" t="s">
        <v>348</v>
      </c>
      <c r="F160" s="71" t="s">
        <v>349</v>
      </c>
      <c r="G160" s="71" t="s">
        <v>143</v>
      </c>
      <c r="H160" s="71" t="s">
        <v>144</v>
      </c>
      <c r="I160" s="71" t="b">
        <v>0</v>
      </c>
      <c r="J160" s="71" t="s">
        <v>145</v>
      </c>
    </row>
    <row r="161" spans="1:10" ht="14.5" x14ac:dyDescent="0.35">
      <c r="A161" s="71" t="s">
        <v>138</v>
      </c>
      <c r="B161" s="71" t="s">
        <v>175</v>
      </c>
      <c r="C161" s="71" t="s">
        <v>176</v>
      </c>
      <c r="D161" s="71" t="s">
        <v>171</v>
      </c>
      <c r="E161" s="72" t="s">
        <v>350</v>
      </c>
      <c r="F161" s="71" t="s">
        <v>351</v>
      </c>
      <c r="G161" s="71" t="s">
        <v>143</v>
      </c>
      <c r="H161" s="71" t="s">
        <v>144</v>
      </c>
      <c r="I161" s="71" t="b">
        <v>0</v>
      </c>
      <c r="J161" s="71" t="s">
        <v>145</v>
      </c>
    </row>
    <row r="162" spans="1:10" ht="14.5" x14ac:dyDescent="0.35">
      <c r="A162" s="71" t="s">
        <v>138</v>
      </c>
      <c r="B162" s="71" t="s">
        <v>175</v>
      </c>
      <c r="C162" s="71" t="s">
        <v>180</v>
      </c>
      <c r="D162" s="71" t="s">
        <v>171</v>
      </c>
      <c r="E162" s="72" t="s">
        <v>352</v>
      </c>
      <c r="F162" s="71" t="s">
        <v>347</v>
      </c>
      <c r="G162" s="71" t="s">
        <v>143</v>
      </c>
      <c r="H162" s="71" t="s">
        <v>144</v>
      </c>
      <c r="I162" s="71" t="b">
        <v>0</v>
      </c>
      <c r="J162" s="71" t="s">
        <v>145</v>
      </c>
    </row>
    <row r="163" spans="1:10" ht="14.5" x14ac:dyDescent="0.35">
      <c r="A163" s="71" t="s">
        <v>138</v>
      </c>
      <c r="B163" s="71" t="s">
        <v>175</v>
      </c>
      <c r="C163" s="71" t="s">
        <v>180</v>
      </c>
      <c r="D163" s="71" t="s">
        <v>171</v>
      </c>
      <c r="E163" s="72" t="s">
        <v>353</v>
      </c>
      <c r="F163" s="71" t="s">
        <v>349</v>
      </c>
      <c r="G163" s="71" t="s">
        <v>143</v>
      </c>
      <c r="H163" s="71" t="s">
        <v>144</v>
      </c>
      <c r="I163" s="71" t="b">
        <v>0</v>
      </c>
      <c r="J163" s="71" t="s">
        <v>145</v>
      </c>
    </row>
    <row r="164" spans="1:10" ht="14.5" x14ac:dyDescent="0.35">
      <c r="A164" s="71" t="s">
        <v>138</v>
      </c>
      <c r="B164" s="71" t="s">
        <v>175</v>
      </c>
      <c r="C164" s="71" t="s">
        <v>180</v>
      </c>
      <c r="D164" s="71" t="s">
        <v>171</v>
      </c>
      <c r="E164" s="72" t="s">
        <v>354</v>
      </c>
      <c r="F164" s="71" t="s">
        <v>351</v>
      </c>
      <c r="G164" s="71" t="s">
        <v>143</v>
      </c>
      <c r="H164" s="71" t="s">
        <v>144</v>
      </c>
      <c r="I164" s="71" t="b">
        <v>0</v>
      </c>
      <c r="J164" s="71" t="s">
        <v>145</v>
      </c>
    </row>
    <row r="165" spans="1:10" ht="14.5" x14ac:dyDescent="0.35">
      <c r="A165" s="71" t="s">
        <v>138</v>
      </c>
      <c r="B165" s="71" t="s">
        <v>175</v>
      </c>
      <c r="C165" s="71" t="s">
        <v>183</v>
      </c>
      <c r="D165" s="71" t="s">
        <v>171</v>
      </c>
      <c r="E165" s="72" t="s">
        <v>355</v>
      </c>
      <c r="F165" s="71" t="s">
        <v>347</v>
      </c>
      <c r="G165" s="71" t="s">
        <v>143</v>
      </c>
      <c r="H165" s="71" t="s">
        <v>144</v>
      </c>
      <c r="I165" s="71" t="b">
        <v>0</v>
      </c>
      <c r="J165" s="71" t="s">
        <v>145</v>
      </c>
    </row>
    <row r="166" spans="1:10" ht="14.5" x14ac:dyDescent="0.35">
      <c r="A166" s="71" t="s">
        <v>138</v>
      </c>
      <c r="B166" s="71" t="s">
        <v>175</v>
      </c>
      <c r="C166" s="71" t="s">
        <v>183</v>
      </c>
      <c r="D166" s="71" t="s">
        <v>171</v>
      </c>
      <c r="E166" s="72" t="s">
        <v>356</v>
      </c>
      <c r="F166" s="71" t="s">
        <v>349</v>
      </c>
      <c r="G166" s="71" t="s">
        <v>143</v>
      </c>
      <c r="H166" s="71" t="s">
        <v>144</v>
      </c>
      <c r="I166" s="71" t="b">
        <v>0</v>
      </c>
      <c r="J166" s="71" t="s">
        <v>145</v>
      </c>
    </row>
    <row r="167" spans="1:10" ht="14.5" x14ac:dyDescent="0.35">
      <c r="A167" s="71" t="s">
        <v>138</v>
      </c>
      <c r="B167" s="71" t="s">
        <v>175</v>
      </c>
      <c r="C167" s="71" t="s">
        <v>183</v>
      </c>
      <c r="D167" s="71" t="s">
        <v>171</v>
      </c>
      <c r="E167" s="72" t="s">
        <v>357</v>
      </c>
      <c r="F167" s="71" t="s">
        <v>351</v>
      </c>
      <c r="G167" s="71" t="s">
        <v>143</v>
      </c>
      <c r="H167" s="71" t="s">
        <v>144</v>
      </c>
      <c r="I167" s="71" t="b">
        <v>0</v>
      </c>
      <c r="J167" s="71" t="s">
        <v>145</v>
      </c>
    </row>
    <row r="168" spans="1:10" ht="14.5" x14ac:dyDescent="0.35">
      <c r="A168" s="71" t="s">
        <v>138</v>
      </c>
      <c r="B168" s="71" t="s">
        <v>175</v>
      </c>
      <c r="C168" s="71" t="s">
        <v>186</v>
      </c>
      <c r="D168" s="71" t="s">
        <v>171</v>
      </c>
      <c r="E168" s="72" t="s">
        <v>358</v>
      </c>
      <c r="F168" s="71" t="s">
        <v>347</v>
      </c>
      <c r="G168" s="71" t="s">
        <v>143</v>
      </c>
      <c r="H168" s="71" t="s">
        <v>144</v>
      </c>
      <c r="I168" s="71" t="b">
        <v>0</v>
      </c>
      <c r="J168" s="71" t="s">
        <v>145</v>
      </c>
    </row>
    <row r="169" spans="1:10" ht="14.5" x14ac:dyDescent="0.35">
      <c r="A169" s="71" t="s">
        <v>138</v>
      </c>
      <c r="B169" s="71" t="s">
        <v>175</v>
      </c>
      <c r="C169" s="71" t="s">
        <v>186</v>
      </c>
      <c r="D169" s="71" t="s">
        <v>171</v>
      </c>
      <c r="E169" s="72" t="s">
        <v>359</v>
      </c>
      <c r="F169" s="71" t="s">
        <v>349</v>
      </c>
      <c r="G169" s="71" t="s">
        <v>143</v>
      </c>
      <c r="H169" s="71" t="s">
        <v>144</v>
      </c>
      <c r="I169" s="71" t="b">
        <v>0</v>
      </c>
      <c r="J169" s="71" t="s">
        <v>145</v>
      </c>
    </row>
    <row r="170" spans="1:10" ht="14.5" x14ac:dyDescent="0.35">
      <c r="A170" s="71" t="s">
        <v>138</v>
      </c>
      <c r="B170" s="71" t="s">
        <v>175</v>
      </c>
      <c r="C170" s="71" t="s">
        <v>186</v>
      </c>
      <c r="D170" s="71" t="s">
        <v>171</v>
      </c>
      <c r="E170" s="72" t="s">
        <v>360</v>
      </c>
      <c r="F170" s="71" t="s">
        <v>351</v>
      </c>
      <c r="G170" s="71" t="s">
        <v>143</v>
      </c>
      <c r="H170" s="71" t="s">
        <v>144</v>
      </c>
      <c r="I170" s="71" t="b">
        <v>0</v>
      </c>
      <c r="J170" s="71" t="s">
        <v>145</v>
      </c>
    </row>
    <row r="171" spans="1:10" ht="14.5" x14ac:dyDescent="0.35">
      <c r="A171" s="71" t="s">
        <v>138</v>
      </c>
      <c r="B171" s="71" t="s">
        <v>175</v>
      </c>
      <c r="C171" s="71" t="s">
        <v>189</v>
      </c>
      <c r="D171" s="71" t="s">
        <v>171</v>
      </c>
      <c r="E171" s="72" t="s">
        <v>361</v>
      </c>
      <c r="F171" s="71" t="s">
        <v>347</v>
      </c>
      <c r="G171" s="71" t="s">
        <v>143</v>
      </c>
      <c r="H171" s="71" t="s">
        <v>144</v>
      </c>
      <c r="I171" s="71" t="b">
        <v>0</v>
      </c>
      <c r="J171" s="71" t="s">
        <v>145</v>
      </c>
    </row>
    <row r="172" spans="1:10" ht="14.5" x14ac:dyDescent="0.35">
      <c r="A172" s="71" t="s">
        <v>138</v>
      </c>
      <c r="B172" s="71" t="s">
        <v>175</v>
      </c>
      <c r="C172" s="71" t="s">
        <v>189</v>
      </c>
      <c r="D172" s="71" t="s">
        <v>171</v>
      </c>
      <c r="E172" s="72" t="s">
        <v>362</v>
      </c>
      <c r="F172" s="71" t="s">
        <v>349</v>
      </c>
      <c r="G172" s="71" t="s">
        <v>143</v>
      </c>
      <c r="H172" s="71" t="s">
        <v>144</v>
      </c>
      <c r="I172" s="71" t="b">
        <v>0</v>
      </c>
      <c r="J172" s="71" t="s">
        <v>145</v>
      </c>
    </row>
    <row r="173" spans="1:10" ht="14.5" x14ac:dyDescent="0.35">
      <c r="A173" s="71" t="s">
        <v>138</v>
      </c>
      <c r="B173" s="71" t="s">
        <v>175</v>
      </c>
      <c r="C173" s="71" t="s">
        <v>189</v>
      </c>
      <c r="D173" s="71" t="s">
        <v>171</v>
      </c>
      <c r="E173" s="72" t="s">
        <v>363</v>
      </c>
      <c r="F173" s="71" t="s">
        <v>351</v>
      </c>
      <c r="G173" s="71" t="s">
        <v>143</v>
      </c>
      <c r="H173" s="71" t="s">
        <v>144</v>
      </c>
      <c r="I173" s="71" t="b">
        <v>0</v>
      </c>
      <c r="J173" s="71" t="s">
        <v>145</v>
      </c>
    </row>
    <row r="174" spans="1:10" ht="14.5" x14ac:dyDescent="0.35">
      <c r="A174" s="71" t="s">
        <v>138</v>
      </c>
      <c r="B174" s="71" t="s">
        <v>175</v>
      </c>
      <c r="C174" s="71" t="s">
        <v>192</v>
      </c>
      <c r="D174" s="71" t="s">
        <v>171</v>
      </c>
      <c r="E174" s="72" t="s">
        <v>364</v>
      </c>
      <c r="F174" s="71" t="s">
        <v>347</v>
      </c>
      <c r="G174" s="71" t="s">
        <v>143</v>
      </c>
      <c r="H174" s="71" t="s">
        <v>144</v>
      </c>
      <c r="I174" s="71" t="b">
        <v>0</v>
      </c>
      <c r="J174" s="71" t="s">
        <v>145</v>
      </c>
    </row>
    <row r="175" spans="1:10" ht="14.5" x14ac:dyDescent="0.35">
      <c r="A175" s="71" t="s">
        <v>138</v>
      </c>
      <c r="B175" s="71" t="s">
        <v>175</v>
      </c>
      <c r="C175" s="71" t="s">
        <v>192</v>
      </c>
      <c r="D175" s="71" t="s">
        <v>171</v>
      </c>
      <c r="E175" s="72" t="s">
        <v>365</v>
      </c>
      <c r="F175" s="71" t="s">
        <v>349</v>
      </c>
      <c r="G175" s="71" t="s">
        <v>143</v>
      </c>
      <c r="H175" s="71" t="s">
        <v>144</v>
      </c>
      <c r="I175" s="71" t="b">
        <v>0</v>
      </c>
      <c r="J175" s="71" t="s">
        <v>145</v>
      </c>
    </row>
    <row r="176" spans="1:10" ht="14.5" x14ac:dyDescent="0.35">
      <c r="A176" s="71" t="s">
        <v>138</v>
      </c>
      <c r="B176" s="71" t="s">
        <v>175</v>
      </c>
      <c r="C176" s="71" t="s">
        <v>192</v>
      </c>
      <c r="D176" s="71" t="s">
        <v>171</v>
      </c>
      <c r="E176" s="72" t="s">
        <v>366</v>
      </c>
      <c r="F176" s="71" t="s">
        <v>351</v>
      </c>
      <c r="G176" s="71" t="s">
        <v>143</v>
      </c>
      <c r="H176" s="71" t="s">
        <v>144</v>
      </c>
      <c r="I176" s="71" t="b">
        <v>0</v>
      </c>
      <c r="J176" s="71" t="s">
        <v>145</v>
      </c>
    </row>
    <row r="177" spans="1:10" ht="14.5" x14ac:dyDescent="0.35">
      <c r="A177" s="71" t="s">
        <v>138</v>
      </c>
      <c r="B177" s="71" t="s">
        <v>175</v>
      </c>
      <c r="C177" s="71" t="s">
        <v>195</v>
      </c>
      <c r="D177" s="71" t="s">
        <v>171</v>
      </c>
      <c r="E177" s="72" t="s">
        <v>367</v>
      </c>
      <c r="F177" s="71" t="s">
        <v>347</v>
      </c>
      <c r="G177" s="71" t="s">
        <v>143</v>
      </c>
      <c r="H177" s="71" t="s">
        <v>144</v>
      </c>
      <c r="I177" s="71" t="b">
        <v>0</v>
      </c>
      <c r="J177" s="71" t="s">
        <v>145</v>
      </c>
    </row>
    <row r="178" spans="1:10" ht="14.5" x14ac:dyDescent="0.35">
      <c r="A178" s="71" t="s">
        <v>138</v>
      </c>
      <c r="B178" s="71" t="s">
        <v>175</v>
      </c>
      <c r="C178" s="71" t="s">
        <v>195</v>
      </c>
      <c r="D178" s="71" t="s">
        <v>171</v>
      </c>
      <c r="E178" s="72" t="s">
        <v>368</v>
      </c>
      <c r="F178" s="71" t="s">
        <v>349</v>
      </c>
      <c r="G178" s="71" t="s">
        <v>143</v>
      </c>
      <c r="H178" s="71" t="s">
        <v>144</v>
      </c>
      <c r="I178" s="71" t="b">
        <v>0</v>
      </c>
      <c r="J178" s="71" t="s">
        <v>145</v>
      </c>
    </row>
    <row r="179" spans="1:10" ht="14.5" x14ac:dyDescent="0.35">
      <c r="A179" s="71" t="s">
        <v>138</v>
      </c>
      <c r="B179" s="71" t="s">
        <v>175</v>
      </c>
      <c r="C179" s="71" t="s">
        <v>195</v>
      </c>
      <c r="D179" s="71" t="s">
        <v>171</v>
      </c>
      <c r="E179" s="72" t="s">
        <v>369</v>
      </c>
      <c r="F179" s="71" t="s">
        <v>351</v>
      </c>
      <c r="G179" s="71" t="s">
        <v>143</v>
      </c>
      <c r="H179" s="71" t="s">
        <v>144</v>
      </c>
      <c r="I179" s="71" t="b">
        <v>0</v>
      </c>
      <c r="J179" s="71" t="s">
        <v>145</v>
      </c>
    </row>
    <row r="180" spans="1:10" ht="14.5" x14ac:dyDescent="0.35">
      <c r="A180" s="71" t="s">
        <v>138</v>
      </c>
      <c r="B180" s="71" t="s">
        <v>245</v>
      </c>
      <c r="C180" s="71" t="s">
        <v>295</v>
      </c>
      <c r="D180" s="71" t="s">
        <v>171</v>
      </c>
      <c r="E180" s="72" t="s">
        <v>370</v>
      </c>
      <c r="F180" s="71" t="s">
        <v>371</v>
      </c>
      <c r="G180" s="71" t="s">
        <v>172</v>
      </c>
      <c r="H180" s="71" t="s">
        <v>144</v>
      </c>
      <c r="I180" s="71" t="b">
        <v>0</v>
      </c>
      <c r="J180" s="71" t="s">
        <v>145</v>
      </c>
    </row>
    <row r="181" spans="1:10" ht="14.5" x14ac:dyDescent="0.35">
      <c r="A181" s="71" t="s">
        <v>138</v>
      </c>
      <c r="B181" s="71" t="s">
        <v>314</v>
      </c>
      <c r="C181" s="71" t="s">
        <v>372</v>
      </c>
      <c r="D181" s="71" t="s">
        <v>373</v>
      </c>
      <c r="E181" s="72" t="s">
        <v>374</v>
      </c>
      <c r="F181" s="71" t="s">
        <v>375</v>
      </c>
      <c r="G181" s="71" t="s">
        <v>147</v>
      </c>
      <c r="H181" s="71" t="s">
        <v>144</v>
      </c>
      <c r="I181" s="71" t="b">
        <v>0</v>
      </c>
      <c r="J181" s="71" t="s">
        <v>148</v>
      </c>
    </row>
    <row r="182" spans="1:10" ht="14.5" x14ac:dyDescent="0.35">
      <c r="A182" s="71" t="s">
        <v>138</v>
      </c>
      <c r="B182" s="71" t="s">
        <v>314</v>
      </c>
      <c r="C182" s="71" t="s">
        <v>372</v>
      </c>
      <c r="D182" s="71" t="s">
        <v>373</v>
      </c>
      <c r="E182" s="73" t="s">
        <v>83</v>
      </c>
      <c r="F182" s="71" t="s">
        <v>376</v>
      </c>
      <c r="G182" s="71" t="s">
        <v>147</v>
      </c>
      <c r="H182" s="71" t="s">
        <v>144</v>
      </c>
      <c r="I182" s="71" t="b">
        <v>1</v>
      </c>
      <c r="J182" s="71" t="s">
        <v>148</v>
      </c>
    </row>
    <row r="183" spans="1:10" ht="14.5" x14ac:dyDescent="0.35">
      <c r="A183" s="71" t="s">
        <v>138</v>
      </c>
      <c r="B183" s="71" t="s">
        <v>314</v>
      </c>
      <c r="C183" s="71" t="s">
        <v>372</v>
      </c>
      <c r="D183" s="71" t="s">
        <v>373</v>
      </c>
      <c r="E183" s="72" t="s">
        <v>377</v>
      </c>
      <c r="F183" s="71" t="s">
        <v>378</v>
      </c>
      <c r="G183" s="71" t="s">
        <v>147</v>
      </c>
      <c r="H183" s="71" t="s">
        <v>144</v>
      </c>
      <c r="I183" s="71" t="b">
        <v>0</v>
      </c>
      <c r="J183" s="71" t="s">
        <v>148</v>
      </c>
    </row>
    <row r="184" spans="1:10" ht="14.5" x14ac:dyDescent="0.35">
      <c r="A184" s="71" t="s">
        <v>138</v>
      </c>
      <c r="B184" s="71" t="s">
        <v>314</v>
      </c>
      <c r="C184" s="71" t="s">
        <v>372</v>
      </c>
      <c r="D184" s="71" t="s">
        <v>373</v>
      </c>
      <c r="E184" s="72" t="s">
        <v>379</v>
      </c>
      <c r="F184" s="71" t="s">
        <v>380</v>
      </c>
      <c r="G184" s="71" t="s">
        <v>147</v>
      </c>
      <c r="H184" s="71" t="s">
        <v>144</v>
      </c>
      <c r="I184" s="71" t="b">
        <v>0</v>
      </c>
      <c r="J184" s="71" t="s">
        <v>148</v>
      </c>
    </row>
    <row r="185" spans="1:10" ht="14.5" x14ac:dyDescent="0.35">
      <c r="A185" s="71" t="s">
        <v>138</v>
      </c>
      <c r="B185" s="71" t="s">
        <v>314</v>
      </c>
      <c r="C185" s="71" t="s">
        <v>398</v>
      </c>
      <c r="D185" s="71" t="s">
        <v>171</v>
      </c>
      <c r="E185" s="73" t="s">
        <v>399</v>
      </c>
      <c r="F185" s="71" t="s">
        <v>400</v>
      </c>
      <c r="G185" s="71" t="s">
        <v>147</v>
      </c>
      <c r="H185" s="71" t="s">
        <v>144</v>
      </c>
      <c r="I185" s="71" t="b">
        <v>1</v>
      </c>
      <c r="J185" s="71" t="s">
        <v>148</v>
      </c>
    </row>
    <row r="186" spans="1:10" ht="14.5" x14ac:dyDescent="0.35">
      <c r="A186" s="71" t="s">
        <v>138</v>
      </c>
      <c r="B186" s="71" t="s">
        <v>335</v>
      </c>
      <c r="C186" s="71" t="s">
        <v>336</v>
      </c>
      <c r="D186" s="71" t="s">
        <v>171</v>
      </c>
      <c r="E186" s="73" t="s">
        <v>401</v>
      </c>
      <c r="F186" s="71" t="s">
        <v>402</v>
      </c>
      <c r="G186" s="71" t="s">
        <v>147</v>
      </c>
      <c r="H186" s="71" t="s">
        <v>144</v>
      </c>
      <c r="I186" s="71" t="b">
        <v>1</v>
      </c>
      <c r="J186" s="71" t="s">
        <v>148</v>
      </c>
    </row>
    <row r="187" spans="1:10" ht="14.5" x14ac:dyDescent="0.35">
      <c r="A187" s="71" t="s">
        <v>138</v>
      </c>
      <c r="B187" s="71" t="s">
        <v>335</v>
      </c>
      <c r="C187" s="71" t="s">
        <v>338</v>
      </c>
      <c r="D187" s="71" t="s">
        <v>171</v>
      </c>
      <c r="E187" s="73" t="s">
        <v>403</v>
      </c>
      <c r="F187" s="71" t="s">
        <v>404</v>
      </c>
      <c r="G187" s="71" t="s">
        <v>147</v>
      </c>
      <c r="H187" s="71" t="s">
        <v>144</v>
      </c>
      <c r="I187" s="71" t="b">
        <v>1</v>
      </c>
      <c r="J187" s="71" t="s">
        <v>148</v>
      </c>
    </row>
    <row r="188" spans="1:10" ht="14.5" x14ac:dyDescent="0.35">
      <c r="A188" s="71" t="s">
        <v>138</v>
      </c>
      <c r="B188" s="71" t="s">
        <v>335</v>
      </c>
      <c r="C188" s="71" t="s">
        <v>493</v>
      </c>
      <c r="D188" s="71" t="s">
        <v>171</v>
      </c>
      <c r="E188" s="73" t="s">
        <v>405</v>
      </c>
      <c r="F188" s="71" t="s">
        <v>406</v>
      </c>
      <c r="G188" s="71" t="s">
        <v>147</v>
      </c>
      <c r="H188" s="71" t="s">
        <v>144</v>
      </c>
      <c r="I188" s="71" t="b">
        <v>1</v>
      </c>
      <c r="J188" s="71" t="s">
        <v>148</v>
      </c>
    </row>
    <row r="189" spans="1:10" ht="14.5" x14ac:dyDescent="0.35">
      <c r="A189" s="71" t="s">
        <v>138</v>
      </c>
      <c r="B189" s="71" t="s">
        <v>335</v>
      </c>
      <c r="C189" s="71" t="s">
        <v>407</v>
      </c>
      <c r="D189" s="71" t="s">
        <v>171</v>
      </c>
      <c r="E189" s="72" t="s">
        <v>408</v>
      </c>
      <c r="F189" s="71" t="s">
        <v>409</v>
      </c>
      <c r="G189" s="71" t="s">
        <v>147</v>
      </c>
      <c r="H189" s="71" t="s">
        <v>144</v>
      </c>
      <c r="I189" s="71" t="b">
        <v>0</v>
      </c>
      <c r="J189" s="71" t="s">
        <v>148</v>
      </c>
    </row>
    <row r="190" spans="1:10" ht="14.5" x14ac:dyDescent="0.35">
      <c r="A190" s="71" t="s">
        <v>138</v>
      </c>
      <c r="B190" s="71" t="s">
        <v>335</v>
      </c>
      <c r="C190" s="71" t="s">
        <v>407</v>
      </c>
      <c r="D190" s="71" t="s">
        <v>171</v>
      </c>
      <c r="E190" s="72" t="s">
        <v>410</v>
      </c>
      <c r="F190" s="71" t="s">
        <v>440</v>
      </c>
      <c r="G190" s="71" t="s">
        <v>147</v>
      </c>
      <c r="H190" s="71" t="s">
        <v>144</v>
      </c>
      <c r="I190" s="71" t="b">
        <v>0</v>
      </c>
      <c r="J190" s="71" t="s">
        <v>148</v>
      </c>
    </row>
    <row r="191" spans="1:10" ht="14.5" x14ac:dyDescent="0.35">
      <c r="A191" s="71" t="s">
        <v>138</v>
      </c>
      <c r="B191" s="71" t="s">
        <v>335</v>
      </c>
      <c r="C191" s="71" t="s">
        <v>407</v>
      </c>
      <c r="D191" s="71" t="s">
        <v>171</v>
      </c>
      <c r="E191" s="72" t="s">
        <v>411</v>
      </c>
      <c r="F191" s="71" t="s">
        <v>441</v>
      </c>
      <c r="G191" s="71" t="s">
        <v>147</v>
      </c>
      <c r="H191" s="71" t="s">
        <v>144</v>
      </c>
      <c r="I191" s="71" t="b">
        <v>0</v>
      </c>
      <c r="J191" s="71" t="s">
        <v>148</v>
      </c>
    </row>
    <row r="192" spans="1:10" ht="14.5" x14ac:dyDescent="0.35">
      <c r="A192" s="71" t="s">
        <v>138</v>
      </c>
      <c r="B192" s="71" t="s">
        <v>335</v>
      </c>
      <c r="C192" s="71" t="s">
        <v>412</v>
      </c>
      <c r="D192" s="71" t="s">
        <v>171</v>
      </c>
      <c r="E192" s="72" t="s">
        <v>413</v>
      </c>
      <c r="F192" s="71" t="s">
        <v>414</v>
      </c>
      <c r="G192" s="71" t="s">
        <v>147</v>
      </c>
      <c r="H192" s="71" t="s">
        <v>144</v>
      </c>
      <c r="I192" s="71" t="b">
        <v>0</v>
      </c>
      <c r="J192" s="71" t="s">
        <v>148</v>
      </c>
    </row>
    <row r="193" spans="1:10" ht="14.5" x14ac:dyDescent="0.35">
      <c r="A193" s="71" t="s">
        <v>138</v>
      </c>
      <c r="B193" s="71" t="s">
        <v>335</v>
      </c>
      <c r="C193" s="71" t="s">
        <v>412</v>
      </c>
      <c r="D193" s="71" t="s">
        <v>171</v>
      </c>
      <c r="E193" s="72" t="s">
        <v>415</v>
      </c>
      <c r="F193" s="71" t="s">
        <v>440</v>
      </c>
      <c r="G193" s="71" t="s">
        <v>147</v>
      </c>
      <c r="H193" s="71" t="s">
        <v>144</v>
      </c>
      <c r="I193" s="71" t="b">
        <v>0</v>
      </c>
      <c r="J193" s="71" t="s">
        <v>148</v>
      </c>
    </row>
    <row r="194" spans="1:10" ht="14.5" x14ac:dyDescent="0.35">
      <c r="A194" s="71" t="s">
        <v>138</v>
      </c>
      <c r="B194" s="71" t="s">
        <v>335</v>
      </c>
      <c r="C194" s="71" t="s">
        <v>412</v>
      </c>
      <c r="D194" s="71" t="s">
        <v>171</v>
      </c>
      <c r="E194" s="72" t="s">
        <v>416</v>
      </c>
      <c r="F194" s="71" t="s">
        <v>441</v>
      </c>
      <c r="G194" s="71" t="s">
        <v>147</v>
      </c>
      <c r="H194" s="71" t="s">
        <v>144</v>
      </c>
      <c r="I194" s="71" t="b">
        <v>0</v>
      </c>
      <c r="J194" s="71" t="s">
        <v>148</v>
      </c>
    </row>
    <row r="195" spans="1:10" ht="14.5" x14ac:dyDescent="0.35">
      <c r="A195" s="71" t="s">
        <v>138</v>
      </c>
      <c r="B195" s="71" t="s">
        <v>335</v>
      </c>
      <c r="C195" s="71" t="s">
        <v>417</v>
      </c>
      <c r="D195" s="71" t="s">
        <v>171</v>
      </c>
      <c r="E195" s="72" t="s">
        <v>418</v>
      </c>
      <c r="F195" s="71" t="s">
        <v>419</v>
      </c>
      <c r="G195" s="71" t="s">
        <v>147</v>
      </c>
      <c r="H195" s="71" t="s">
        <v>144</v>
      </c>
      <c r="I195" s="71" t="b">
        <v>0</v>
      </c>
      <c r="J195" s="71" t="s">
        <v>148</v>
      </c>
    </row>
    <row r="196" spans="1:10" ht="14.5" x14ac:dyDescent="0.35">
      <c r="A196" s="71" t="s">
        <v>138</v>
      </c>
      <c r="B196" s="71" t="s">
        <v>335</v>
      </c>
      <c r="C196" s="71" t="s">
        <v>417</v>
      </c>
      <c r="D196" s="71" t="s">
        <v>171</v>
      </c>
      <c r="E196" s="72" t="s">
        <v>420</v>
      </c>
      <c r="F196" s="71" t="s">
        <v>421</v>
      </c>
      <c r="G196" s="71" t="s">
        <v>147</v>
      </c>
      <c r="H196" s="71" t="s">
        <v>144</v>
      </c>
      <c r="I196" s="71" t="b">
        <v>0</v>
      </c>
      <c r="J196" s="71" t="s">
        <v>148</v>
      </c>
    </row>
    <row r="197" spans="1:10" ht="14.5" x14ac:dyDescent="0.35">
      <c r="A197" s="71" t="s">
        <v>138</v>
      </c>
      <c r="B197" s="71" t="s">
        <v>335</v>
      </c>
      <c r="C197" s="71" t="s">
        <v>422</v>
      </c>
      <c r="D197" s="71" t="s">
        <v>171</v>
      </c>
      <c r="E197" s="72" t="s">
        <v>423</v>
      </c>
      <c r="F197" s="71" t="s">
        <v>424</v>
      </c>
      <c r="G197" s="71" t="s">
        <v>147</v>
      </c>
      <c r="H197" s="71" t="s">
        <v>144</v>
      </c>
      <c r="I197" s="71" t="b">
        <v>0</v>
      </c>
      <c r="J197" s="71" t="s">
        <v>148</v>
      </c>
    </row>
    <row r="198" spans="1:10" ht="14.5" x14ac:dyDescent="0.35">
      <c r="A198" s="71" t="s">
        <v>138</v>
      </c>
      <c r="B198" s="71" t="s">
        <v>335</v>
      </c>
      <c r="C198" s="71" t="s">
        <v>422</v>
      </c>
      <c r="D198" s="71" t="s">
        <v>171</v>
      </c>
      <c r="E198" s="72" t="s">
        <v>425</v>
      </c>
      <c r="F198" s="71" t="s">
        <v>426</v>
      </c>
      <c r="G198" s="71" t="s">
        <v>147</v>
      </c>
      <c r="H198" s="71" t="s">
        <v>144</v>
      </c>
      <c r="I198" s="71" t="b">
        <v>0</v>
      </c>
      <c r="J198" s="71" t="s">
        <v>148</v>
      </c>
    </row>
    <row r="199" spans="1:10" ht="14.5" x14ac:dyDescent="0.35">
      <c r="A199" s="71" t="s">
        <v>138</v>
      </c>
      <c r="B199" s="71" t="s">
        <v>335</v>
      </c>
      <c r="C199" s="71" t="s">
        <v>427</v>
      </c>
      <c r="D199" s="71" t="s">
        <v>171</v>
      </c>
      <c r="E199" s="73" t="s">
        <v>428</v>
      </c>
      <c r="F199" s="71" t="s">
        <v>429</v>
      </c>
      <c r="G199" s="71" t="s">
        <v>147</v>
      </c>
      <c r="H199" s="71" t="s">
        <v>144</v>
      </c>
      <c r="I199" s="71" t="b">
        <v>1</v>
      </c>
      <c r="J199" s="71" t="s">
        <v>148</v>
      </c>
    </row>
    <row r="200" spans="1:10" ht="14.5" x14ac:dyDescent="0.35">
      <c r="A200" s="71" t="s">
        <v>138</v>
      </c>
      <c r="B200" s="71" t="s">
        <v>335</v>
      </c>
      <c r="C200" s="71" t="s">
        <v>427</v>
      </c>
      <c r="D200" s="71" t="s">
        <v>171</v>
      </c>
      <c r="E200" s="73" t="s">
        <v>430</v>
      </c>
      <c r="F200" s="71" t="s">
        <v>431</v>
      </c>
      <c r="G200" s="71" t="s">
        <v>147</v>
      </c>
      <c r="H200" s="71" t="s">
        <v>144</v>
      </c>
      <c r="I200" s="71" t="b">
        <v>1</v>
      </c>
      <c r="J200" s="71" t="s">
        <v>148</v>
      </c>
    </row>
    <row r="201" spans="1:10" ht="14.5" x14ac:dyDescent="0.35">
      <c r="A201" s="71" t="s">
        <v>138</v>
      </c>
      <c r="B201" s="71" t="s">
        <v>432</v>
      </c>
      <c r="C201" s="71" t="s">
        <v>433</v>
      </c>
      <c r="D201" s="71" t="s">
        <v>171</v>
      </c>
      <c r="E201" s="73" t="s">
        <v>434</v>
      </c>
      <c r="F201" s="71" t="s">
        <v>435</v>
      </c>
      <c r="G201" s="71" t="s">
        <v>147</v>
      </c>
      <c r="H201" s="71" t="s">
        <v>144</v>
      </c>
      <c r="I201" s="71" t="b">
        <v>1</v>
      </c>
      <c r="J201" s="71" t="s">
        <v>148</v>
      </c>
    </row>
    <row r="202" spans="1:10" ht="14.5" x14ac:dyDescent="0.35">
      <c r="A202" s="71" t="s">
        <v>138</v>
      </c>
      <c r="B202" s="71" t="s">
        <v>432</v>
      </c>
      <c r="C202" s="71" t="s">
        <v>433</v>
      </c>
      <c r="D202" s="71" t="s">
        <v>171</v>
      </c>
      <c r="E202" s="73" t="s">
        <v>436</v>
      </c>
      <c r="F202" s="71" t="s">
        <v>442</v>
      </c>
      <c r="G202" s="71" t="s">
        <v>147</v>
      </c>
      <c r="H202" s="71" t="s">
        <v>144</v>
      </c>
      <c r="I202" s="71" t="b">
        <v>1</v>
      </c>
      <c r="J202" s="71" t="s">
        <v>148</v>
      </c>
    </row>
    <row r="203" spans="1:10" ht="14.5" x14ac:dyDescent="0.35">
      <c r="A203" s="71" t="s">
        <v>138</v>
      </c>
      <c r="B203" s="71" t="s">
        <v>390</v>
      </c>
      <c r="C203" s="71" t="s">
        <v>437</v>
      </c>
      <c r="D203" s="71" t="s">
        <v>171</v>
      </c>
      <c r="E203" s="72" t="s">
        <v>438</v>
      </c>
      <c r="F203" s="71" t="s">
        <v>23</v>
      </c>
      <c r="G203" s="71" t="s">
        <v>172</v>
      </c>
      <c r="H203" s="71" t="s">
        <v>144</v>
      </c>
      <c r="I203" s="71" t="b">
        <v>0</v>
      </c>
      <c r="J203" s="71" t="s">
        <v>148</v>
      </c>
    </row>
    <row r="204" spans="1:10" ht="14.5" x14ac:dyDescent="0.35">
      <c r="A204" s="71" t="s">
        <v>138</v>
      </c>
      <c r="B204" s="71" t="s">
        <v>139</v>
      </c>
      <c r="C204" s="71" t="s">
        <v>452</v>
      </c>
      <c r="D204" s="71" t="s">
        <v>453</v>
      </c>
      <c r="E204" s="73" t="s">
        <v>454</v>
      </c>
      <c r="F204" s="71" t="s">
        <v>1</v>
      </c>
      <c r="G204" s="71" t="s">
        <v>172</v>
      </c>
      <c r="H204" s="78">
        <f>PRICAT!L31</f>
        <v>-0.32534764590767817</v>
      </c>
      <c r="I204" s="71" t="b">
        <v>1</v>
      </c>
      <c r="J204" s="71" t="s">
        <v>145</v>
      </c>
    </row>
    <row r="205" spans="1:10" ht="14.5" x14ac:dyDescent="0.35">
      <c r="A205" s="71" t="s">
        <v>138</v>
      </c>
      <c r="B205" s="71" t="s">
        <v>390</v>
      </c>
      <c r="C205" s="71" t="s">
        <v>496</v>
      </c>
      <c r="D205" s="71" t="s">
        <v>171</v>
      </c>
      <c r="E205" s="73" t="s">
        <v>455</v>
      </c>
      <c r="F205" s="71" t="s">
        <v>456</v>
      </c>
      <c r="G205" s="71" t="s">
        <v>172</v>
      </c>
      <c r="H205" s="78">
        <f>PRICAT!L31</f>
        <v>-0.32534764590767817</v>
      </c>
      <c r="I205" s="71" t="b">
        <v>1</v>
      </c>
      <c r="J205" s="71" t="s">
        <v>148</v>
      </c>
    </row>
    <row r="206" spans="1:10" ht="14.5" x14ac:dyDescent="0.35">
      <c r="A206" s="71" t="s">
        <v>138</v>
      </c>
      <c r="B206" s="71" t="s">
        <v>390</v>
      </c>
      <c r="C206" s="71" t="s">
        <v>457</v>
      </c>
      <c r="D206" s="71" t="s">
        <v>171</v>
      </c>
      <c r="E206" s="73" t="s">
        <v>458</v>
      </c>
      <c r="F206" s="71" t="s">
        <v>1</v>
      </c>
      <c r="G206" s="71" t="s">
        <v>147</v>
      </c>
      <c r="H206" s="78">
        <f>PRICAT!L22</f>
        <v>2.7480000000000001E-2</v>
      </c>
      <c r="I206" s="71" t="b">
        <v>1</v>
      </c>
      <c r="J206" s="71" t="s">
        <v>148</v>
      </c>
    </row>
    <row r="207" spans="1:10" ht="14.5" x14ac:dyDescent="0.35">
      <c r="A207" s="71" t="s">
        <v>138</v>
      </c>
      <c r="B207" s="71" t="s">
        <v>390</v>
      </c>
      <c r="C207" s="71" t="s">
        <v>459</v>
      </c>
      <c r="D207" s="71" t="s">
        <v>171</v>
      </c>
      <c r="E207" s="73" t="s">
        <v>460</v>
      </c>
      <c r="F207" s="71" t="s">
        <v>445</v>
      </c>
      <c r="G207" s="71" t="s">
        <v>147</v>
      </c>
      <c r="H207" s="78">
        <f>PRICAT!L24</f>
        <v>0.1014</v>
      </c>
      <c r="I207" s="71" t="b">
        <v>1</v>
      </c>
      <c r="J207" s="71" t="s">
        <v>148</v>
      </c>
    </row>
    <row r="208" spans="1:10" ht="14.5" x14ac:dyDescent="0.35">
      <c r="A208" s="71" t="s">
        <v>138</v>
      </c>
      <c r="B208" s="71" t="s">
        <v>390</v>
      </c>
      <c r="C208" s="71" t="s">
        <v>459</v>
      </c>
      <c r="D208" s="71" t="s">
        <v>171</v>
      </c>
      <c r="E208" s="73" t="s">
        <v>461</v>
      </c>
      <c r="F208" s="71" t="s">
        <v>446</v>
      </c>
      <c r="G208" s="71" t="s">
        <v>147</v>
      </c>
      <c r="H208" s="78">
        <f>PRICAT!L25</f>
        <v>1.32E-2</v>
      </c>
      <c r="I208" s="71" t="b">
        <v>1</v>
      </c>
      <c r="J208" s="71" t="s">
        <v>148</v>
      </c>
    </row>
    <row r="209" spans="1:10" ht="14.5" x14ac:dyDescent="0.35">
      <c r="A209" s="71" t="s">
        <v>138</v>
      </c>
      <c r="B209" s="71" t="s">
        <v>335</v>
      </c>
      <c r="C209" s="71" t="s">
        <v>336</v>
      </c>
      <c r="D209" s="71" t="s">
        <v>171</v>
      </c>
      <c r="E209" s="73" t="s">
        <v>478</v>
      </c>
      <c r="F209" s="71" t="s">
        <v>479</v>
      </c>
      <c r="G209" s="71" t="s">
        <v>147</v>
      </c>
      <c r="H209" s="71" t="s">
        <v>144</v>
      </c>
      <c r="I209" s="71" t="b">
        <v>1</v>
      </c>
      <c r="J209" s="71" t="s">
        <v>148</v>
      </c>
    </row>
    <row r="210" spans="1:10" ht="14.5" x14ac:dyDescent="0.35">
      <c r="A210" s="71" t="s">
        <v>138</v>
      </c>
      <c r="B210" s="71" t="s">
        <v>335</v>
      </c>
      <c r="C210" s="71" t="s">
        <v>336</v>
      </c>
      <c r="D210" s="71" t="s">
        <v>171</v>
      </c>
      <c r="E210" s="73" t="s">
        <v>480</v>
      </c>
      <c r="F210" s="71" t="s">
        <v>481</v>
      </c>
      <c r="G210" s="71" t="s">
        <v>147</v>
      </c>
      <c r="H210" s="71" t="s">
        <v>144</v>
      </c>
      <c r="I210" s="71" t="b">
        <v>1</v>
      </c>
      <c r="J210" s="71" t="s">
        <v>148</v>
      </c>
    </row>
    <row r="211" spans="1:10" ht="14.5" x14ac:dyDescent="0.35">
      <c r="A211" s="71" t="s">
        <v>138</v>
      </c>
      <c r="B211" s="71" t="s">
        <v>335</v>
      </c>
      <c r="C211" s="71" t="s">
        <v>338</v>
      </c>
      <c r="D211" s="71" t="s">
        <v>171</v>
      </c>
      <c r="E211" s="73" t="s">
        <v>482</v>
      </c>
      <c r="F211" s="71" t="s">
        <v>483</v>
      </c>
      <c r="G211" s="71" t="s">
        <v>147</v>
      </c>
      <c r="H211" s="71" t="s">
        <v>144</v>
      </c>
      <c r="I211" s="71" t="b">
        <v>1</v>
      </c>
      <c r="J211" s="71" t="s">
        <v>148</v>
      </c>
    </row>
    <row r="212" spans="1:10" ht="14.5" x14ac:dyDescent="0.35">
      <c r="A212" s="71" t="s">
        <v>138</v>
      </c>
      <c r="B212" s="71" t="s">
        <v>335</v>
      </c>
      <c r="C212" s="71" t="s">
        <v>338</v>
      </c>
      <c r="D212" s="71" t="s">
        <v>171</v>
      </c>
      <c r="E212" s="73" t="s">
        <v>484</v>
      </c>
      <c r="F212" s="71" t="s">
        <v>485</v>
      </c>
      <c r="G212" s="71" t="s">
        <v>147</v>
      </c>
      <c r="H212" s="71" t="s">
        <v>144</v>
      </c>
      <c r="I212" s="71" t="b">
        <v>1</v>
      </c>
      <c r="J212" s="71" t="s">
        <v>148</v>
      </c>
    </row>
    <row r="213" spans="1:10" ht="14.5" x14ac:dyDescent="0.35">
      <c r="A213" s="71" t="s">
        <v>138</v>
      </c>
      <c r="B213" s="71" t="s">
        <v>175</v>
      </c>
      <c r="C213" s="71" t="s">
        <v>466</v>
      </c>
      <c r="D213" s="71" t="s">
        <v>171</v>
      </c>
      <c r="E213" s="72" t="s">
        <v>467</v>
      </c>
      <c r="F213" s="71" t="s">
        <v>497</v>
      </c>
      <c r="G213" s="71" t="s">
        <v>172</v>
      </c>
      <c r="H213" s="71" t="s">
        <v>144</v>
      </c>
      <c r="I213" s="71" t="b">
        <v>0</v>
      </c>
      <c r="J213" s="71" t="s">
        <v>145</v>
      </c>
    </row>
    <row r="214" spans="1:10" ht="14.5" x14ac:dyDescent="0.35">
      <c r="A214" s="71" t="s">
        <v>138</v>
      </c>
      <c r="B214" s="71" t="s">
        <v>175</v>
      </c>
      <c r="C214" s="71" t="s">
        <v>466</v>
      </c>
      <c r="D214" s="71" t="s">
        <v>171</v>
      </c>
      <c r="E214" s="72" t="s">
        <v>468</v>
      </c>
      <c r="F214" s="71" t="s">
        <v>497</v>
      </c>
      <c r="G214" s="71" t="s">
        <v>172</v>
      </c>
      <c r="H214" s="71" t="s">
        <v>144</v>
      </c>
      <c r="I214" s="71" t="b">
        <v>0</v>
      </c>
      <c r="J214" s="71" t="s">
        <v>145</v>
      </c>
    </row>
    <row r="215" spans="1:10" ht="14.5" x14ac:dyDescent="0.35">
      <c r="A215" s="71" t="s">
        <v>138</v>
      </c>
      <c r="B215" s="71" t="s">
        <v>175</v>
      </c>
      <c r="C215" s="71" t="s">
        <v>466</v>
      </c>
      <c r="D215" s="71" t="s">
        <v>171</v>
      </c>
      <c r="E215" s="72" t="s">
        <v>469</v>
      </c>
      <c r="F215" s="71" t="s">
        <v>497</v>
      </c>
      <c r="G215" s="71" t="s">
        <v>172</v>
      </c>
      <c r="H215" s="71" t="s">
        <v>144</v>
      </c>
      <c r="I215" s="71" t="b">
        <v>0</v>
      </c>
      <c r="J215" s="71" t="s">
        <v>145</v>
      </c>
    </row>
    <row r="216" spans="1:10" ht="14.5" x14ac:dyDescent="0.35">
      <c r="A216" s="71" t="s">
        <v>138</v>
      </c>
      <c r="B216" s="71" t="s">
        <v>175</v>
      </c>
      <c r="C216" s="71" t="s">
        <v>466</v>
      </c>
      <c r="D216" s="71" t="s">
        <v>171</v>
      </c>
      <c r="E216" s="72" t="s">
        <v>470</v>
      </c>
      <c r="F216" s="71" t="s">
        <v>497</v>
      </c>
      <c r="G216" s="71" t="s">
        <v>172</v>
      </c>
      <c r="H216" s="71" t="s">
        <v>144</v>
      </c>
      <c r="I216" s="71" t="b">
        <v>0</v>
      </c>
      <c r="J216" s="71" t="s">
        <v>145</v>
      </c>
    </row>
    <row r="217" spans="1:10" ht="14.5" x14ac:dyDescent="0.35">
      <c r="A217" s="71" t="s">
        <v>138</v>
      </c>
      <c r="B217" s="71" t="s">
        <v>175</v>
      </c>
      <c r="C217" s="71" t="s">
        <v>471</v>
      </c>
      <c r="D217" s="71" t="s">
        <v>171</v>
      </c>
      <c r="E217" s="72" t="s">
        <v>472</v>
      </c>
      <c r="F217" s="71" t="s">
        <v>498</v>
      </c>
      <c r="G217" s="71" t="s">
        <v>172</v>
      </c>
      <c r="H217" s="71" t="s">
        <v>144</v>
      </c>
      <c r="I217" s="71" t="b">
        <v>0</v>
      </c>
      <c r="J217" s="71" t="s">
        <v>145</v>
      </c>
    </row>
    <row r="218" spans="1:10" ht="14.5" x14ac:dyDescent="0.35">
      <c r="A218" s="71" t="s">
        <v>138</v>
      </c>
      <c r="B218" s="71" t="s">
        <v>175</v>
      </c>
      <c r="C218" s="71" t="s">
        <v>471</v>
      </c>
      <c r="D218" s="71" t="s">
        <v>171</v>
      </c>
      <c r="E218" s="72" t="s">
        <v>473</v>
      </c>
      <c r="F218" s="71" t="s">
        <v>498</v>
      </c>
      <c r="G218" s="71" t="s">
        <v>172</v>
      </c>
      <c r="H218" s="71" t="s">
        <v>144</v>
      </c>
      <c r="I218" s="71" t="b">
        <v>0</v>
      </c>
      <c r="J218" s="71" t="s">
        <v>145</v>
      </c>
    </row>
    <row r="219" spans="1:10" ht="14.5" x14ac:dyDescent="0.35">
      <c r="A219" s="71" t="s">
        <v>138</v>
      </c>
      <c r="B219" s="71" t="s">
        <v>175</v>
      </c>
      <c r="C219" s="71" t="s">
        <v>471</v>
      </c>
      <c r="D219" s="71" t="s">
        <v>171</v>
      </c>
      <c r="E219" s="72" t="s">
        <v>474</v>
      </c>
      <c r="F219" s="71" t="s">
        <v>498</v>
      </c>
      <c r="G219" s="71" t="s">
        <v>172</v>
      </c>
      <c r="H219" s="71" t="s">
        <v>144</v>
      </c>
      <c r="I219" s="71" t="b">
        <v>0</v>
      </c>
      <c r="J219" s="71" t="s">
        <v>145</v>
      </c>
    </row>
    <row r="220" spans="1:10" ht="14.5" x14ac:dyDescent="0.35">
      <c r="A220" s="71" t="s">
        <v>138</v>
      </c>
      <c r="B220" s="71" t="s">
        <v>175</v>
      </c>
      <c r="C220" s="71" t="s">
        <v>471</v>
      </c>
      <c r="D220" s="71" t="s">
        <v>171</v>
      </c>
      <c r="E220" s="72" t="s">
        <v>475</v>
      </c>
      <c r="F220" s="71" t="s">
        <v>498</v>
      </c>
      <c r="G220" s="71" t="s">
        <v>172</v>
      </c>
      <c r="H220" s="71" t="s">
        <v>144</v>
      </c>
      <c r="I220" s="71" t="b">
        <v>0</v>
      </c>
      <c r="J220" s="71" t="s">
        <v>145</v>
      </c>
    </row>
    <row r="221" spans="1:10" ht="14.5" x14ac:dyDescent="0.35">
      <c r="A221" s="71" t="s">
        <v>138</v>
      </c>
      <c r="B221" s="71" t="s">
        <v>139</v>
      </c>
      <c r="C221" s="71" t="s">
        <v>452</v>
      </c>
      <c r="D221" s="71" t="s">
        <v>453</v>
      </c>
      <c r="E221" s="73" t="s">
        <v>494</v>
      </c>
      <c r="F221" s="71" t="s">
        <v>1</v>
      </c>
      <c r="G221" s="71" t="s">
        <v>172</v>
      </c>
      <c r="H221" s="78">
        <f>PRICAT!L31</f>
        <v>-0.32534764590767817</v>
      </c>
      <c r="I221" s="71" t="b">
        <v>1</v>
      </c>
      <c r="J221" s="71" t="s">
        <v>145</v>
      </c>
    </row>
    <row r="222" spans="1:10" ht="14.5" x14ac:dyDescent="0.35">
      <c r="A222" s="71" t="s">
        <v>138</v>
      </c>
      <c r="B222" s="71" t="s">
        <v>301</v>
      </c>
      <c r="C222" s="71" t="s">
        <v>476</v>
      </c>
      <c r="D222" s="71" t="s">
        <v>453</v>
      </c>
      <c r="E222" s="72" t="s">
        <v>477</v>
      </c>
      <c r="F222" s="71" t="s">
        <v>135</v>
      </c>
      <c r="G222" s="71" t="s">
        <v>172</v>
      </c>
      <c r="H222" s="71" t="s">
        <v>144</v>
      </c>
      <c r="I222" s="71" t="b">
        <v>0</v>
      </c>
      <c r="J222" s="71" t="s">
        <v>145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Homepage</vt:lpstr>
      <vt:lpstr>PRICAT</vt:lpstr>
      <vt:lpstr>Schleupen</vt:lpstr>
      <vt:lpstr>Homepage!Druckbereich</vt:lpstr>
      <vt:lpstr>PRICAT!Druckbereich</vt:lpstr>
    </vt:vector>
  </TitlesOfParts>
  <Company>Stadtwerke Hilden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Kleinebreil</dc:creator>
  <cp:lastModifiedBy>Kleinebreil, Carsten</cp:lastModifiedBy>
  <cp:lastPrinted>2024-10-15T11:03:33Z</cp:lastPrinted>
  <dcterms:created xsi:type="dcterms:W3CDTF">2004-12-09T14:35:25Z</dcterms:created>
  <dcterms:modified xsi:type="dcterms:W3CDTF">2025-10-15T09:10:28Z</dcterms:modified>
</cp:coreProperties>
</file>